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Wesley\Desktop\"/>
    </mc:Choice>
  </mc:AlternateContent>
  <workbookProtection workbookAlgorithmName="SHA-512" workbookHashValue="s6us2ywlU/GY0JEL8YzyhdqJG+foqXuYY7mnS2V1UKXTanXBe6hSe7QRVuQh4/0S1K4nE/Ql5lKhfN5heslj9w==" workbookSaltValue="07dRnObp5YV5xq3hkcyklw==" workbookSpinCount="100000" lockStructure="1"/>
  <bookViews>
    <workbookView xWindow="0" yWindow="0" windowWidth="21600" windowHeight="10200" tabRatio="819"/>
  </bookViews>
  <sheets>
    <sheet name="PAINEL" sheetId="4" r:id="rId1"/>
    <sheet name="FLUXO DE CAIXA" sheetId="1" r:id="rId2"/>
    <sheet name="CONTROLE" sheetId="2" r:id="rId3"/>
    <sheet name="DISPONÍVEL" sheetId="7" r:id="rId4"/>
    <sheet name="INVESTIMENTOS" sheetId="5" r:id="rId5"/>
    <sheet name="PATRIMÔNIO" sheetId="6" r:id="rId6"/>
    <sheet name="CONTAS A PAGAR" sheetId="8" r:id="rId7"/>
    <sheet name="CONTAS A RECEBER" sheetId="9" r:id="rId8"/>
    <sheet name="RESULTADO" sheetId="3" r:id="rId9"/>
    <sheet name="RELATÓRIO" sheetId="11" r:id="rId10"/>
  </sheets>
  <definedNames>
    <definedName name="_xlnm.Print_Area" localSheetId="6">'CONTAS A PAGAR'!$A$1:$N$61</definedName>
    <definedName name="_xlnm.Print_Area" localSheetId="7">'CONTAS A RECEBER'!$A$1:$N$61</definedName>
    <definedName name="_xlnm.Print_Area" localSheetId="2">CONTROLE!$A$1:$N$62</definedName>
    <definedName name="_xlnm.Print_Area" localSheetId="3">DISPONÍVEL!$A$1:$N$62</definedName>
    <definedName name="_xlnm.Print_Area" localSheetId="1">'FLUXO DE CAIXA'!$A$1:$N$55</definedName>
    <definedName name="_xlnm.Print_Area" localSheetId="4">INVESTIMENTOS!$A$1:$N$61</definedName>
    <definedName name="_xlnm.Print_Area" localSheetId="5">PATRIMÔNIO!$A$1:$N$61</definedName>
    <definedName name="_xlnm.Print_Area" localSheetId="9">RELATÓRIO!$B$7:$N$83</definedName>
    <definedName name="_xlnm.Print_Area" localSheetId="8">RESULTADO!$A$1:$N$27</definedName>
  </definedNames>
  <calcPr calcId="162913"/>
  <fileRecoveryPr autoRecover="0"/>
</workbook>
</file>

<file path=xl/calcChain.xml><?xml version="1.0" encoding="utf-8"?>
<calcChain xmlns="http://schemas.openxmlformats.org/spreadsheetml/2006/main">
  <c r="B3" i="7" l="1"/>
  <c r="N3" i="7"/>
  <c r="C16" i="2" l="1"/>
  <c r="N28" i="2" l="1"/>
  <c r="M28" i="2"/>
  <c r="L28" i="2"/>
  <c r="K28" i="2"/>
  <c r="J28" i="2"/>
  <c r="I28" i="2"/>
  <c r="H28" i="2"/>
  <c r="G28" i="2"/>
  <c r="F28" i="2"/>
  <c r="E28" i="2"/>
  <c r="D28" i="2"/>
  <c r="C28" i="2"/>
  <c r="N37" i="2"/>
  <c r="M37" i="2"/>
  <c r="L37" i="2"/>
  <c r="K37" i="2"/>
  <c r="J37" i="2"/>
  <c r="I37" i="2"/>
  <c r="H37" i="2"/>
  <c r="G37" i="2"/>
  <c r="F37" i="2"/>
  <c r="E37" i="2"/>
  <c r="D37" i="2"/>
  <c r="C37" i="2"/>
  <c r="N8" i="6" l="1"/>
  <c r="J63" i="11" s="1"/>
  <c r="N8" i="5"/>
  <c r="J62" i="11" s="1"/>
  <c r="I66" i="11"/>
  <c r="I65" i="11"/>
  <c r="I64" i="11"/>
  <c r="I63" i="11"/>
  <c r="I62" i="11"/>
  <c r="C15" i="11"/>
  <c r="D15" i="11" s="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B8" i="3"/>
  <c r="N32" i="1"/>
  <c r="M32" i="1"/>
  <c r="L32" i="1"/>
  <c r="K32" i="1"/>
  <c r="J32" i="1"/>
  <c r="I32" i="1"/>
  <c r="H32" i="1"/>
  <c r="G32" i="1"/>
  <c r="F32" i="1"/>
  <c r="E32" i="1"/>
  <c r="D32" i="1"/>
  <c r="C32" i="1"/>
  <c r="C9" i="1"/>
  <c r="N8" i="9"/>
  <c r="N8" i="2" s="1"/>
  <c r="J65" i="11"/>
  <c r="N8" i="8"/>
  <c r="N12" i="2" s="1"/>
  <c r="M8" i="9"/>
  <c r="M8" i="2" s="1"/>
  <c r="M8" i="6"/>
  <c r="M10" i="2" s="1"/>
  <c r="M8" i="8"/>
  <c r="M12" i="2" s="1"/>
  <c r="L8" i="9"/>
  <c r="L8" i="2" s="1"/>
  <c r="L8" i="6"/>
  <c r="L10" i="2" s="1"/>
  <c r="L8" i="5"/>
  <c r="L11" i="2" s="1"/>
  <c r="L8" i="8"/>
  <c r="L12" i="2" s="1"/>
  <c r="K8" i="9"/>
  <c r="K8" i="2" s="1"/>
  <c r="K8" i="6"/>
  <c r="K10" i="2" s="1"/>
  <c r="K8" i="8"/>
  <c r="K12" i="2" s="1"/>
  <c r="J8" i="9"/>
  <c r="J8" i="2" s="1"/>
  <c r="J8" i="6"/>
  <c r="J10" i="2" s="1"/>
  <c r="J8" i="8"/>
  <c r="J12" i="2" s="1"/>
  <c r="I8" i="9"/>
  <c r="I8" i="2" s="1"/>
  <c r="I8" i="6"/>
  <c r="I10" i="2" s="1"/>
  <c r="I8" i="5"/>
  <c r="I11" i="2" s="1"/>
  <c r="I8" i="8"/>
  <c r="I12" i="2" s="1"/>
  <c r="H8" i="9"/>
  <c r="H8" i="2" s="1"/>
  <c r="H8" i="6"/>
  <c r="H10" i="2" s="1"/>
  <c r="H8" i="5"/>
  <c r="H11" i="2" s="1"/>
  <c r="H8" i="8"/>
  <c r="H12" i="2" s="1"/>
  <c r="G8" i="9"/>
  <c r="G8" i="2" s="1"/>
  <c r="G8" i="6"/>
  <c r="G10" i="2" s="1"/>
  <c r="G8" i="5"/>
  <c r="G11" i="2" s="1"/>
  <c r="G8" i="8"/>
  <c r="G12" i="2" s="1"/>
  <c r="F8" i="9"/>
  <c r="F8" i="2" s="1"/>
  <c r="F8" i="6"/>
  <c r="F10" i="2" s="1"/>
  <c r="F8" i="5"/>
  <c r="F11" i="2" s="1"/>
  <c r="F8" i="8"/>
  <c r="F12" i="2" s="1"/>
  <c r="E8" i="9"/>
  <c r="E8" i="2" s="1"/>
  <c r="E8" i="6"/>
  <c r="E10" i="2" s="1"/>
  <c r="E8" i="5"/>
  <c r="E11" i="2" s="1"/>
  <c r="E8" i="8"/>
  <c r="E12" i="2" s="1"/>
  <c r="D8" i="9"/>
  <c r="D8" i="2" s="1"/>
  <c r="D8" i="6"/>
  <c r="D10" i="2" s="1"/>
  <c r="D8" i="5"/>
  <c r="D11" i="2" s="1"/>
  <c r="D8" i="8"/>
  <c r="D12" i="2" s="1"/>
  <c r="C8" i="9"/>
  <c r="C8" i="2" s="1"/>
  <c r="C8" i="6"/>
  <c r="C10" i="2" s="1"/>
  <c r="C8" i="5"/>
  <c r="C11" i="2" s="1"/>
  <c r="C8" i="8"/>
  <c r="C12" i="2" s="1"/>
  <c r="C21" i="1"/>
  <c r="C10" i="1"/>
  <c r="D21" i="1"/>
  <c r="D10" i="1"/>
  <c r="E21" i="1"/>
  <c r="E10" i="1"/>
  <c r="F21" i="1"/>
  <c r="F10" i="1"/>
  <c r="G21" i="1"/>
  <c r="G10" i="1"/>
  <c r="H21" i="1"/>
  <c r="H10" i="1"/>
  <c r="I21" i="1"/>
  <c r="I10" i="1"/>
  <c r="J21" i="1"/>
  <c r="J10" i="1"/>
  <c r="K21" i="1"/>
  <c r="K10" i="1"/>
  <c r="L21" i="1"/>
  <c r="L10" i="1"/>
  <c r="M21" i="1"/>
  <c r="M10" i="1"/>
  <c r="N21" i="1"/>
  <c r="N10" i="1"/>
  <c r="N3" i="11"/>
  <c r="N8" i="11" s="1"/>
  <c r="B12" i="11" s="1"/>
  <c r="B3" i="11"/>
  <c r="B8" i="11" s="1"/>
  <c r="N3" i="8"/>
  <c r="B3" i="8"/>
  <c r="N3" i="9"/>
  <c r="B3" i="9"/>
  <c r="N3" i="6"/>
  <c r="B3" i="6"/>
  <c r="N3" i="5"/>
  <c r="B3" i="5"/>
  <c r="N3" i="3"/>
  <c r="B3" i="3"/>
  <c r="N3" i="2"/>
  <c r="B3" i="2"/>
  <c r="N3" i="4"/>
  <c r="B3" i="4"/>
  <c r="N3" i="1"/>
  <c r="B3" i="1"/>
  <c r="N16" i="2"/>
  <c r="M16" i="2"/>
  <c r="L16" i="2"/>
  <c r="K16" i="2"/>
  <c r="J16" i="2"/>
  <c r="I16" i="2"/>
  <c r="H16" i="2"/>
  <c r="G16" i="2"/>
  <c r="F16" i="2"/>
  <c r="E16" i="2"/>
  <c r="D16" i="2"/>
  <c r="N39" i="2"/>
  <c r="M39" i="2"/>
  <c r="L39" i="2"/>
  <c r="K39" i="2"/>
  <c r="J39" i="2"/>
  <c r="I39" i="2"/>
  <c r="H39" i="2"/>
  <c r="G39" i="2"/>
  <c r="F39" i="2"/>
  <c r="E39" i="2"/>
  <c r="D39" i="2"/>
  <c r="C39" i="2"/>
  <c r="C8" i="7" s="1"/>
  <c r="C9" i="7" s="1"/>
  <c r="J8" i="5"/>
  <c r="J11" i="2" s="1"/>
  <c r="K8" i="5"/>
  <c r="K11" i="2" s="1"/>
  <c r="M8" i="5"/>
  <c r="M11" i="2" s="1"/>
  <c r="J66" i="11" l="1"/>
  <c r="D8" i="7"/>
  <c r="E8" i="7" s="1"/>
  <c r="C9" i="2"/>
  <c r="N11" i="2"/>
  <c r="N10" i="2"/>
  <c r="C15" i="2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D9" i="7" l="1"/>
  <c r="E9" i="7"/>
  <c r="F8" i="7"/>
  <c r="D15" i="2"/>
  <c r="C13" i="2"/>
  <c r="C13" i="11" s="1"/>
  <c r="C19" i="11" s="1"/>
  <c r="G8" i="7" l="1"/>
  <c r="F9" i="7"/>
  <c r="C21" i="11"/>
  <c r="C17" i="11"/>
  <c r="D9" i="2"/>
  <c r="D13" i="2" s="1"/>
  <c r="D8" i="3" s="1"/>
  <c r="E15" i="2"/>
  <c r="C8" i="3"/>
  <c r="C10" i="3" s="1"/>
  <c r="G9" i="7" l="1"/>
  <c r="H8" i="7"/>
  <c r="D10" i="3"/>
  <c r="D13" i="11"/>
  <c r="D19" i="11" s="1"/>
  <c r="F15" i="2"/>
  <c r="E9" i="2"/>
  <c r="E13" i="2" s="1"/>
  <c r="E8" i="3" s="1"/>
  <c r="E10" i="3" s="1"/>
  <c r="I8" i="7" l="1"/>
  <c r="H9" i="7"/>
  <c r="D21" i="11"/>
  <c r="D17" i="11"/>
  <c r="F9" i="2"/>
  <c r="F13" i="2" s="1"/>
  <c r="F13" i="11" s="1"/>
  <c r="E13" i="11"/>
  <c r="E19" i="11" s="1"/>
  <c r="I9" i="7" l="1"/>
  <c r="J8" i="7"/>
  <c r="F19" i="11"/>
  <c r="F21" i="11"/>
  <c r="F17" i="11"/>
  <c r="E21" i="11"/>
  <c r="E17" i="11"/>
  <c r="F8" i="3"/>
  <c r="F10" i="3" s="1"/>
  <c r="G9" i="2"/>
  <c r="G13" i="2" s="1"/>
  <c r="G8" i="3" s="1"/>
  <c r="G15" i="2"/>
  <c r="K8" i="7" l="1"/>
  <c r="J9" i="7"/>
  <c r="G10" i="3"/>
  <c r="H15" i="2"/>
  <c r="H9" i="2"/>
  <c r="H13" i="2" s="1"/>
  <c r="H8" i="3" s="1"/>
  <c r="H10" i="3" s="1"/>
  <c r="G13" i="11"/>
  <c r="G19" i="11" s="1"/>
  <c r="L8" i="7" l="1"/>
  <c r="K9" i="7"/>
  <c r="G21" i="11"/>
  <c r="G17" i="11"/>
  <c r="I9" i="2"/>
  <c r="I13" i="2" s="1"/>
  <c r="I13" i="11" s="1"/>
  <c r="I15" i="2"/>
  <c r="H13" i="11"/>
  <c r="H19" i="11" s="1"/>
  <c r="J9" i="2"/>
  <c r="J13" i="2" s="1"/>
  <c r="J15" i="2"/>
  <c r="M8" i="7" l="1"/>
  <c r="L9" i="7"/>
  <c r="I19" i="11"/>
  <c r="I21" i="11"/>
  <c r="I17" i="11"/>
  <c r="H21" i="11"/>
  <c r="H17" i="11"/>
  <c r="I8" i="3"/>
  <c r="I10" i="3" s="1"/>
  <c r="J8" i="3"/>
  <c r="J13" i="11"/>
  <c r="J19" i="11" s="1"/>
  <c r="K9" i="2"/>
  <c r="K13" i="2" s="1"/>
  <c r="K15" i="2"/>
  <c r="M9" i="7" l="1"/>
  <c r="N8" i="7"/>
  <c r="N9" i="7" s="1"/>
  <c r="J10" i="3"/>
  <c r="J21" i="11"/>
  <c r="J17" i="11"/>
  <c r="K13" i="11"/>
  <c r="K19" i="11" s="1"/>
  <c r="K8" i="3"/>
  <c r="K10" i="3" s="1"/>
  <c r="L15" i="2"/>
  <c r="L9" i="2"/>
  <c r="L13" i="2" s="1"/>
  <c r="K21" i="11" l="1"/>
  <c r="K17" i="11"/>
  <c r="M15" i="2"/>
  <c r="M9" i="2"/>
  <c r="M13" i="2" s="1"/>
  <c r="L13" i="11"/>
  <c r="L19" i="11" s="1"/>
  <c r="L8" i="3"/>
  <c r="L10" i="3" s="1"/>
  <c r="L21" i="11" l="1"/>
  <c r="L17" i="11"/>
  <c r="M8" i="3"/>
  <c r="M10" i="3" s="1"/>
  <c r="M13" i="11"/>
  <c r="M19" i="11" s="1"/>
  <c r="N9" i="2"/>
  <c r="N13" i="2" s="1"/>
  <c r="J64" i="11"/>
  <c r="N15" i="2"/>
  <c r="M21" i="11" l="1"/>
  <c r="M17" i="11"/>
  <c r="N8" i="3"/>
  <c r="N10" i="3" s="1"/>
  <c r="N13" i="11"/>
  <c r="N19" i="11" s="1"/>
  <c r="N21" i="11" l="1"/>
  <c r="N17" i="11"/>
</calcChain>
</file>

<file path=xl/sharedStrings.xml><?xml version="1.0" encoding="utf-8"?>
<sst xmlns="http://schemas.openxmlformats.org/spreadsheetml/2006/main" count="532" uniqueCount="94">
  <si>
    <t xml:space="preserve">Ano:   </t>
  </si>
  <si>
    <t xml:space="preserve">Nome:   </t>
  </si>
  <si>
    <t xml:space="preserve">Meta de Patrimônio Líquido:   </t>
  </si>
  <si>
    <t>Patrimônio Líquido Ano anterior</t>
  </si>
  <si>
    <t>Saldo Financeiro anterior</t>
  </si>
  <si>
    <r>
      <rPr>
        <b/>
        <sz val="10"/>
        <rFont val="Arial"/>
        <family val="2"/>
      </rPr>
      <t>Instrução:</t>
    </r>
    <r>
      <rPr>
        <sz val="10"/>
        <rFont val="Arial"/>
        <family val="2"/>
      </rPr>
      <t xml:space="preserve"> Faça seus lançamentos nas células em </t>
    </r>
    <r>
      <rPr>
        <b/>
        <sz val="10"/>
        <rFont val="Arial"/>
        <family val="2"/>
      </rPr>
      <t xml:space="preserve">Braco </t>
    </r>
    <r>
      <rPr>
        <sz val="10"/>
        <rFont val="Arial"/>
        <family val="2"/>
      </rPr>
      <t>as demais são geradas automaticamente</t>
    </r>
  </si>
  <si>
    <t>www.eumaisrico.com</t>
  </si>
  <si>
    <t>Desenvolvido por Wesley dos Anjos Borges</t>
  </si>
  <si>
    <t>Fluxo de Caixa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</si>
  <si>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</si>
  <si>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</si>
  <si>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</si>
  <si>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</si>
  <si>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</si>
  <si>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</si>
  <si>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</si>
  <si>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</si>
  <si>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</si>
  <si>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</si>
  <si>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</si>
  <si>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</si>
  <si>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Anterior</t>
  </si>
  <si>
    <t>(-) Aplicação Intest.</t>
  </si>
  <si>
    <t>Imóveis</t>
  </si>
  <si>
    <t>Tesouro Direto</t>
  </si>
  <si>
    <t>xxx</t>
  </si>
  <si>
    <t>(+) Receitas</t>
  </si>
  <si>
    <t>Bicos</t>
  </si>
  <si>
    <t>Vendas</t>
  </si>
  <si>
    <t>Imóveis-Aluguél</t>
  </si>
  <si>
    <t>Mercado</t>
  </si>
  <si>
    <t>Energia</t>
  </si>
  <si>
    <t>Água</t>
  </si>
  <si>
    <t>Internet</t>
  </si>
  <si>
    <t>Controle</t>
  </si>
  <si>
    <t>(+) Contas a Receber</t>
  </si>
  <si>
    <t>(+) Disponível</t>
  </si>
  <si>
    <t>(+) Patrimônio</t>
  </si>
  <si>
    <t>(+) Investimentos</t>
  </si>
  <si>
    <t>(-) Contas a Pagar</t>
  </si>
  <si>
    <t>(=) PATRIM. LÍQUIDO</t>
  </si>
  <si>
    <t>Disponível</t>
  </si>
  <si>
    <t>Receitas de Invest.</t>
  </si>
  <si>
    <t>Aluguéis</t>
  </si>
  <si>
    <t>Dividendos</t>
  </si>
  <si>
    <t>Receitas de Tabalhos</t>
  </si>
  <si>
    <t>Anterior</t>
  </si>
  <si>
    <t>Evolução do Patrimônio Líquido</t>
  </si>
  <si>
    <t>Investimentos</t>
  </si>
  <si>
    <t>INVESTIMENTOS</t>
  </si>
  <si>
    <t>Ações</t>
  </si>
  <si>
    <t>Patrimônio</t>
  </si>
  <si>
    <t>PATRIMÔNIO</t>
  </si>
  <si>
    <t>Residência</t>
  </si>
  <si>
    <t>Carro</t>
  </si>
  <si>
    <t>Moto</t>
  </si>
  <si>
    <t>Jóias</t>
  </si>
  <si>
    <t>Caixa - Disponível</t>
  </si>
  <si>
    <t>DISPONÍVEL</t>
  </si>
  <si>
    <t>Carteira</t>
  </si>
  <si>
    <t>Poupança Banco 1</t>
  </si>
  <si>
    <t>Poupança Banco 2</t>
  </si>
  <si>
    <t>Conta Corrente Banco 1</t>
  </si>
  <si>
    <t>Conta Corrente Banco 2</t>
  </si>
  <si>
    <t>Contas a Receber</t>
  </si>
  <si>
    <t>CONTAS A RECEBER</t>
  </si>
  <si>
    <t>Pessoa 1</t>
  </si>
  <si>
    <t>Pessoa 2</t>
  </si>
  <si>
    <t>Empresa 1</t>
  </si>
  <si>
    <t>Empresa 2</t>
  </si>
  <si>
    <t>Contas a Pagar</t>
  </si>
  <si>
    <t>CONTAS A PAGAR</t>
  </si>
  <si>
    <t>Cartão de Crédito</t>
  </si>
  <si>
    <t>Relatório</t>
  </si>
  <si>
    <t>Patrimônio Líquido</t>
  </si>
  <si>
    <t>Meta</t>
  </si>
  <si>
    <t xml:space="preserve">impresso </t>
  </si>
  <si>
    <t>Resultado P. Líquido</t>
  </si>
  <si>
    <t>Se gostar indique para seus amigos assim você contribui para o sucesso financeiro de mais pessoas</t>
  </si>
  <si>
    <t>Indique para seus amigos assim você contribui para o sucesso financeiro de mais pessoas</t>
  </si>
  <si>
    <t>Planilha de Controle</t>
  </si>
  <si>
    <t>Relatório Financeiro e Patrimonial</t>
  </si>
  <si>
    <t xml:space="preserve"> Planilha de Controle Financeiro e Patrimonial - Versão 1.0</t>
  </si>
  <si>
    <t>Salário Líquido</t>
  </si>
  <si>
    <t>Receitas Empréstimos</t>
  </si>
  <si>
    <t>Despesas</t>
  </si>
  <si>
    <t xml:space="preserve"> </t>
  </si>
  <si>
    <t>% Meta</t>
  </si>
  <si>
    <t>% Variação PL</t>
  </si>
  <si>
    <t>(-) Despesas</t>
  </si>
  <si>
    <t>Empréstimos</t>
  </si>
  <si>
    <t>Ganho real</t>
  </si>
  <si>
    <t>Ganho Real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</si>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</sst>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\ * #,##0.00_-;\-&quot;R$&quot;\ * #,##0.00_-;_-&quot;R$&quot;\ * &quot;-&quot;??_-;_-@_-"/>
    <numFmt numFmtId="165" formatCode="[$-F800]dddd\,\ mmmm\ dd\,\ yyyy"/>
  </numFmts>
  <fonts count="75" x14ac:knownFonts="1">
    <font>
      <sz val="10"/>
      <name val="Arial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2"/>
      <color theme="0"/>
      <name val="Century Gothic"/>
      <family val="2"/>
    </font>
    <font>
      <sz val="9"/>
      <color theme="0"/>
      <name val="Century Gothic"/>
      <family val="2"/>
    </font>
    <font>
      <u/>
      <sz val="10"/>
      <color theme="10"/>
      <name val="Arial"/>
      <family val="2"/>
    </font>
    <font>
      <b/>
      <sz val="8"/>
      <color theme="0"/>
      <name val="Century Gothic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9"/>
      <color theme="0"/>
      <name val="Century Gothic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7"/>
      <color theme="0"/>
      <name val="Century Gothic"/>
      <family val="2"/>
    </font>
    <font>
      <b/>
      <sz val="17"/>
      <color rgb="FF00B0F0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theme="0"/>
      <name val="Century Gothic"/>
      <family val="2"/>
    </font>
    <font>
      <sz val="9"/>
      <name val="Century Gothic"/>
      <family val="2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entury Gothic"/>
      <family val="2"/>
    </font>
    <font>
      <b/>
      <sz val="16"/>
      <color rgb="FF00B0F0"/>
      <name val="Century Gothic"/>
      <family val="2"/>
    </font>
    <font>
      <b/>
      <sz val="16"/>
      <color rgb="FF92D050"/>
      <name val="Century Gothic"/>
      <family val="2"/>
    </font>
    <font>
      <b/>
      <sz val="16"/>
      <color rgb="FFFF4621"/>
      <name val="Century Gothic"/>
      <family val="2"/>
    </font>
    <font>
      <sz val="9"/>
      <color theme="0"/>
      <name val="Century Gothic"/>
      <family val="2"/>
    </font>
    <font>
      <b/>
      <sz val="16"/>
      <color theme="0"/>
      <name val="Century Gothic"/>
      <family val="2"/>
    </font>
    <font>
      <b/>
      <sz val="16"/>
      <color rgb="FF92D050"/>
      <name val="Century Gothic"/>
      <family val="2"/>
    </font>
    <font>
      <sz val="9"/>
      <name val="Century Gothic"/>
      <family val="2"/>
    </font>
    <font>
      <b/>
      <sz val="15"/>
      <color theme="0"/>
      <name val="Calibri"/>
      <family val="2"/>
      <scheme val="minor"/>
    </font>
    <font>
      <b/>
      <sz val="12"/>
      <color theme="0"/>
      <name val="Century Gothic"/>
      <family val="2"/>
    </font>
    <font>
      <b/>
      <sz val="8"/>
      <color theme="0"/>
      <name val="Century Gothic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entury Gothic"/>
      <family val="2"/>
    </font>
    <font>
      <b/>
      <sz val="16"/>
      <color theme="0"/>
      <name val="Century Gothic"/>
      <family val="2"/>
    </font>
    <font>
      <b/>
      <sz val="15"/>
      <color theme="0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0"/>
      <name val="Century Gothic"/>
      <family val="2"/>
    </font>
    <font>
      <b/>
      <sz val="26"/>
      <color theme="0"/>
      <name val="Calibri"/>
      <family val="2"/>
      <scheme val="minor"/>
    </font>
    <font>
      <sz val="9"/>
      <color theme="0"/>
      <name val="Century Gothic"/>
      <family val="2"/>
    </font>
    <font>
      <b/>
      <sz val="16"/>
      <color theme="0"/>
      <name val="Century Gothic"/>
      <family val="2"/>
    </font>
    <font>
      <b/>
      <sz val="16"/>
      <color rgb="FF7030A0"/>
      <name val="Century Gothic"/>
      <family val="2"/>
    </font>
    <font>
      <sz val="10"/>
      <color theme="1" tint="0.34998626667073579"/>
      <name val="Arial"/>
      <family val="2"/>
    </font>
    <font>
      <b/>
      <sz val="15"/>
      <color theme="0"/>
      <name val="Century Gothic"/>
      <family val="2"/>
    </font>
    <font>
      <b/>
      <sz val="18"/>
      <color theme="1"/>
      <name val="Calibri"/>
      <family val="2"/>
      <scheme val="minor"/>
    </font>
    <font>
      <sz val="18"/>
      <color theme="0"/>
      <name val="Arial"/>
      <family val="2"/>
    </font>
    <font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0"/>
      <color theme="0"/>
      <name val="Arial"/>
      <family val="2"/>
    </font>
    <font>
      <sz val="11"/>
      <color rgb="FF92D050"/>
      <name val="Century Gothic"/>
      <family val="2"/>
    </font>
    <font>
      <sz val="9"/>
      <color theme="0"/>
      <name val="Century Gothic"/>
      <family val="2"/>
    </font>
    <font>
      <sz val="11"/>
      <color rgb="FF92D050"/>
      <name val="Century Gothic"/>
      <family val="2"/>
    </font>
    <font>
      <b/>
      <sz val="16"/>
      <color theme="0"/>
      <name val="Century Gothic"/>
      <family val="2"/>
    </font>
    <font>
      <b/>
      <sz val="16"/>
      <color rgb="FFFFC000"/>
      <name val="Century Gothic"/>
      <family val="2"/>
    </font>
    <font>
      <sz val="9"/>
      <name val="Century Gothic"/>
      <family val="2"/>
    </font>
    <font>
      <sz val="17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36"/>
      <name val="Century Gothic"/>
      <family val="2"/>
    </font>
    <font>
      <b/>
      <sz val="17"/>
      <name val="Century Gothic"/>
      <family val="2"/>
    </font>
    <font>
      <b/>
      <sz val="15"/>
      <name val="Calibri"/>
      <family val="2"/>
      <scheme val="minor"/>
    </font>
    <font>
      <sz val="8"/>
      <name val="Century Gothic"/>
      <family val="2"/>
    </font>
    <font>
      <sz val="9"/>
      <color rgb="FFFF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0"/>
      <color theme="1" tint="0.3499862666707357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3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8000"/>
      </left>
      <right style="double">
        <color rgb="FF008000"/>
      </right>
      <top style="double">
        <color rgb="FF008000"/>
      </top>
      <bottom style="double">
        <color rgb="FF008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ouble">
        <color rgb="FF3F3F3F"/>
      </right>
      <top/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008000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rgb="FF7030A0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/>
      <bottom style="thin">
        <color rgb="FFFFC000"/>
      </bottom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theme="1" tint="0.14999847407452621"/>
      </bottom>
      <diagonal/>
    </border>
    <border>
      <left style="medium">
        <color rgb="FFFFFF00"/>
      </left>
      <right/>
      <top style="medium">
        <color rgb="FFFFFF00"/>
      </top>
      <bottom style="thin">
        <color theme="0"/>
      </bottom>
      <diagonal/>
    </border>
    <border>
      <left/>
      <right/>
      <top style="medium">
        <color rgb="FFFFFF00"/>
      </top>
      <bottom style="thin">
        <color theme="0"/>
      </bottom>
      <diagonal/>
    </border>
    <border>
      <left/>
      <right style="medium">
        <color rgb="FFFFFF00"/>
      </right>
      <top style="medium">
        <color rgb="FFFFFF00"/>
      </top>
      <bottom style="thin">
        <color theme="0"/>
      </bottom>
      <diagonal/>
    </border>
    <border>
      <left style="medium">
        <color rgb="FFFFFF00"/>
      </left>
      <right/>
      <top style="thin">
        <color theme="0"/>
      </top>
      <bottom style="thin">
        <color theme="0"/>
      </bottom>
      <diagonal/>
    </border>
    <border>
      <left/>
      <right style="medium">
        <color rgb="FFFFFF00"/>
      </right>
      <top style="thin">
        <color theme="0"/>
      </top>
      <bottom style="thin">
        <color theme="0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3" applyNumberFormat="0" applyAlignment="0" applyProtection="0"/>
    <xf numFmtId="0" fontId="4" fillId="0" borderId="4" applyNumberFormat="0" applyFill="0" applyAlignment="0" applyProtection="0"/>
    <xf numFmtId="0" fontId="8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35">
    <xf numFmtId="0" fontId="0" fillId="0" borderId="0" xfId="0"/>
    <xf numFmtId="4" fontId="9" fillId="3" borderId="0" xfId="0" applyNumberFormat="1" applyFont="1" applyFill="1" applyAlignment="1" applyProtection="1">
      <alignment vertical="center"/>
    </xf>
    <xf numFmtId="0" fontId="11" fillId="4" borderId="18" xfId="3" applyFont="1" applyFill="1" applyBorder="1" applyAlignment="1" applyProtection="1">
      <alignment vertical="center"/>
      <protection locked="0"/>
    </xf>
    <xf numFmtId="4" fontId="10" fillId="4" borderId="18" xfId="3" applyNumberFormat="1" applyFont="1" applyFill="1" applyBorder="1" applyAlignment="1" applyProtection="1">
      <alignment vertical="center"/>
      <protection locked="0"/>
    </xf>
    <xf numFmtId="0" fontId="11" fillId="4" borderId="17" xfId="3" applyFont="1" applyFill="1" applyBorder="1" applyAlignment="1" applyProtection="1">
      <alignment vertical="center"/>
      <protection locked="0"/>
    </xf>
    <xf numFmtId="4" fontId="10" fillId="4" borderId="17" xfId="3" applyNumberFormat="1" applyFont="1" applyFill="1" applyBorder="1" applyAlignment="1" applyProtection="1">
      <alignment vertical="center"/>
      <protection locked="0"/>
    </xf>
    <xf numFmtId="0" fontId="14" fillId="4" borderId="17" xfId="3" applyFont="1" applyFill="1" applyBorder="1" applyAlignment="1" applyProtection="1">
      <alignment vertical="center"/>
      <protection locked="0"/>
    </xf>
    <xf numFmtId="4" fontId="15" fillId="4" borderId="17" xfId="3" applyNumberFormat="1" applyFont="1" applyFill="1" applyBorder="1" applyAlignment="1" applyProtection="1">
      <alignment vertical="center"/>
      <protection locked="0"/>
    </xf>
    <xf numFmtId="4" fontId="9" fillId="7" borderId="0" xfId="0" applyNumberFormat="1" applyFont="1" applyFill="1" applyAlignment="1" applyProtection="1">
      <alignment vertical="center"/>
    </xf>
    <xf numFmtId="4" fontId="9" fillId="10" borderId="0" xfId="0" applyNumberFormat="1" applyFont="1" applyFill="1" applyAlignment="1" applyProtection="1">
      <alignment vertical="center"/>
    </xf>
    <xf numFmtId="0" fontId="6" fillId="10" borderId="0" xfId="0" applyFont="1" applyFill="1" applyAlignment="1" applyProtection="1">
      <alignment horizontal="center" vertical="center"/>
    </xf>
    <xf numFmtId="0" fontId="11" fillId="4" borderId="22" xfId="3" applyFont="1" applyFill="1" applyBorder="1" applyAlignment="1" applyProtection="1">
      <alignment vertical="center"/>
      <protection locked="0"/>
    </xf>
    <xf numFmtId="4" fontId="10" fillId="4" borderId="22" xfId="3" applyNumberFormat="1" applyFont="1" applyFill="1" applyBorder="1" applyAlignment="1" applyProtection="1">
      <alignment vertical="center"/>
      <protection locked="0"/>
    </xf>
    <xf numFmtId="0" fontId="11" fillId="4" borderId="21" xfId="3" applyFont="1" applyFill="1" applyBorder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</xf>
    <xf numFmtId="0" fontId="33" fillId="7" borderId="25" xfId="0" applyFont="1" applyFill="1" applyBorder="1" applyAlignment="1" applyProtection="1">
      <alignment vertical="center"/>
    </xf>
    <xf numFmtId="0" fontId="35" fillId="7" borderId="0" xfId="0" applyFont="1" applyFill="1" applyAlignment="1" applyProtection="1">
      <alignment vertical="center"/>
    </xf>
    <xf numFmtId="0" fontId="36" fillId="9" borderId="0" xfId="1" applyFont="1" applyFill="1" applyBorder="1" applyAlignment="1" applyProtection="1">
      <alignment horizontal="center" vertical="center"/>
    </xf>
    <xf numFmtId="0" fontId="37" fillId="5" borderId="0" xfId="0" applyFont="1" applyFill="1" applyAlignment="1" applyProtection="1">
      <alignment horizontal="center" vertical="center"/>
    </xf>
    <xf numFmtId="4" fontId="38" fillId="5" borderId="0" xfId="0" applyNumberFormat="1" applyFont="1" applyFill="1" applyAlignment="1" applyProtection="1">
      <alignment vertical="center"/>
    </xf>
    <xf numFmtId="0" fontId="37" fillId="3" borderId="0" xfId="0" applyFont="1" applyFill="1" applyAlignment="1" applyProtection="1">
      <alignment horizontal="center" vertical="center"/>
    </xf>
    <xf numFmtId="4" fontId="38" fillId="3" borderId="0" xfId="0" applyNumberFormat="1" applyFont="1" applyFill="1" applyAlignment="1" applyProtection="1">
      <alignment vertical="center"/>
    </xf>
    <xf numFmtId="0" fontId="39" fillId="4" borderId="18" xfId="3" applyFont="1" applyFill="1" applyBorder="1" applyAlignment="1" applyProtection="1">
      <alignment vertical="center"/>
      <protection locked="0"/>
    </xf>
    <xf numFmtId="4" fontId="40" fillId="4" borderId="18" xfId="3" applyNumberFormat="1" applyFont="1" applyFill="1" applyBorder="1" applyAlignment="1" applyProtection="1">
      <alignment vertical="center"/>
      <protection locked="0"/>
    </xf>
    <xf numFmtId="0" fontId="34" fillId="7" borderId="25" xfId="0" applyFont="1" applyFill="1" applyBorder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vertical="center"/>
    </xf>
    <xf numFmtId="0" fontId="28" fillId="7" borderId="23" xfId="0" applyFont="1" applyFill="1" applyBorder="1" applyAlignment="1" applyProtection="1">
      <alignment vertical="center"/>
    </xf>
    <xf numFmtId="0" fontId="12" fillId="9" borderId="0" xfId="1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vertical="center"/>
    </xf>
    <xf numFmtId="0" fontId="6" fillId="8" borderId="0" xfId="0" applyFont="1" applyFill="1" applyAlignment="1" applyProtection="1">
      <alignment horizontal="center" vertical="center"/>
    </xf>
    <xf numFmtId="4" fontId="9" fillId="8" borderId="0" xfId="0" applyNumberFormat="1" applyFont="1" applyFill="1" applyAlignment="1" applyProtection="1">
      <alignment vertical="center"/>
    </xf>
    <xf numFmtId="0" fontId="21" fillId="7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vertical="center"/>
    </xf>
    <xf numFmtId="4" fontId="23" fillId="5" borderId="19" xfId="3" applyNumberFormat="1" applyFont="1" applyFill="1" applyBorder="1" applyAlignment="1" applyProtection="1">
      <alignment vertical="center"/>
    </xf>
    <xf numFmtId="4" fontId="23" fillId="8" borderId="19" xfId="3" applyNumberFormat="1" applyFont="1" applyFill="1" applyBorder="1" applyAlignment="1" applyProtection="1">
      <alignment vertical="center"/>
    </xf>
    <xf numFmtId="0" fontId="6" fillId="7" borderId="0" xfId="0" applyFont="1" applyFill="1" applyAlignment="1" applyProtection="1">
      <alignment horizontal="center" vertical="center"/>
    </xf>
    <xf numFmtId="4" fontId="7" fillId="7" borderId="0" xfId="0" applyNumberFormat="1" applyFont="1" applyFill="1" applyAlignment="1" applyProtection="1">
      <alignment vertical="center"/>
    </xf>
    <xf numFmtId="0" fontId="24" fillId="3" borderId="10" xfId="2" applyFont="1" applyFill="1" applyBorder="1" applyAlignment="1" applyProtection="1">
      <alignment horizontal="center" vertical="center"/>
    </xf>
    <xf numFmtId="4" fontId="25" fillId="3" borderId="11" xfId="2" applyNumberFormat="1" applyFont="1" applyFill="1" applyBorder="1" applyAlignment="1" applyProtection="1">
      <alignment horizontal="center" vertical="center"/>
    </xf>
    <xf numFmtId="0" fontId="28" fillId="7" borderId="25" xfId="0" applyFont="1" applyFill="1" applyBorder="1" applyAlignment="1" applyProtection="1">
      <alignment vertical="center"/>
    </xf>
    <xf numFmtId="0" fontId="16" fillId="7" borderId="5" xfId="0" applyFont="1" applyFill="1" applyBorder="1" applyAlignment="1" applyProtection="1">
      <alignment vertical="center"/>
    </xf>
    <xf numFmtId="0" fontId="28" fillId="7" borderId="27" xfId="0" applyFont="1" applyFill="1" applyBorder="1" applyAlignment="1" applyProtection="1">
      <alignment vertical="center"/>
    </xf>
    <xf numFmtId="0" fontId="41" fillId="7" borderId="0" xfId="0" applyFont="1" applyFill="1" applyAlignment="1" applyProtection="1">
      <alignment vertical="center"/>
    </xf>
    <xf numFmtId="0" fontId="42" fillId="7" borderId="23" xfId="0" applyFont="1" applyFill="1" applyBorder="1" applyAlignment="1" applyProtection="1">
      <alignment vertical="center"/>
    </xf>
    <xf numFmtId="49" fontId="43" fillId="9" borderId="0" xfId="1" applyNumberFormat="1" applyFont="1" applyFill="1" applyBorder="1" applyAlignment="1" applyProtection="1">
      <alignment horizontal="center" vertical="center"/>
    </xf>
    <xf numFmtId="0" fontId="43" fillId="9" borderId="0" xfId="1" applyFont="1" applyFill="1" applyBorder="1" applyAlignment="1" applyProtection="1">
      <alignment horizontal="center" vertical="center"/>
    </xf>
    <xf numFmtId="164" fontId="44" fillId="6" borderId="0" xfId="0" applyNumberFormat="1" applyFont="1" applyFill="1" applyAlignment="1" applyProtection="1">
      <alignment horizontal="center" vertical="center"/>
    </xf>
    <xf numFmtId="4" fontId="45" fillId="6" borderId="0" xfId="0" applyNumberFormat="1" applyFont="1" applyFill="1" applyAlignment="1" applyProtection="1">
      <alignment vertical="center"/>
    </xf>
    <xf numFmtId="0" fontId="46" fillId="7" borderId="0" xfId="0" applyFont="1" applyFill="1" applyAlignment="1" applyProtection="1">
      <alignment horizontal="center" vertical="center"/>
    </xf>
    <xf numFmtId="4" fontId="41" fillId="7" borderId="0" xfId="0" applyNumberFormat="1" applyFont="1" applyFill="1" applyAlignment="1" applyProtection="1">
      <alignment vertical="center"/>
    </xf>
    <xf numFmtId="0" fontId="14" fillId="4" borderId="22" xfId="3" applyFont="1" applyFill="1" applyBorder="1" applyAlignment="1" applyProtection="1">
      <alignment vertical="center"/>
      <protection locked="0"/>
    </xf>
    <xf numFmtId="4" fontId="15" fillId="4" borderId="22" xfId="3" applyNumberFormat="1" applyFont="1" applyFill="1" applyBorder="1" applyAlignment="1" applyProtection="1">
      <alignment vertical="center"/>
      <protection locked="0"/>
    </xf>
    <xf numFmtId="4" fontId="27" fillId="4" borderId="22" xfId="3" applyNumberFormat="1" applyFont="1" applyFill="1" applyBorder="1" applyAlignment="1" applyProtection="1">
      <alignment vertical="center"/>
      <protection locked="0"/>
    </xf>
    <xf numFmtId="0" fontId="14" fillId="4" borderId="21" xfId="3" applyFont="1" applyFill="1" applyBorder="1" applyAlignment="1" applyProtection="1">
      <alignment vertical="center"/>
      <protection locked="0"/>
    </xf>
    <xf numFmtId="4" fontId="15" fillId="4" borderId="21" xfId="3" applyNumberFormat="1" applyFont="1" applyFill="1" applyBorder="1" applyAlignment="1" applyProtection="1">
      <alignment vertical="center"/>
      <protection locked="0"/>
    </xf>
    <xf numFmtId="0" fontId="14" fillId="4" borderId="18" xfId="3" applyFont="1" applyFill="1" applyBorder="1" applyAlignment="1" applyProtection="1">
      <alignment vertical="center"/>
      <protection locked="0"/>
    </xf>
    <xf numFmtId="4" fontId="15" fillId="4" borderId="18" xfId="3" applyNumberFormat="1" applyFont="1" applyFill="1" applyBorder="1" applyAlignment="1" applyProtection="1">
      <alignment vertical="center"/>
      <protection locked="0"/>
    </xf>
    <xf numFmtId="0" fontId="3" fillId="5" borderId="29" xfId="4" applyFont="1" applyFill="1" applyBorder="1" applyAlignment="1" applyProtection="1">
      <alignment horizontal="left" vertical="center"/>
    </xf>
    <xf numFmtId="4" fontId="23" fillId="5" borderId="30" xfId="3" applyNumberFormat="1" applyFont="1" applyFill="1" applyBorder="1" applyAlignment="1" applyProtection="1">
      <alignment vertical="center"/>
    </xf>
    <xf numFmtId="4" fontId="23" fillId="5" borderId="31" xfId="3" applyNumberFormat="1" applyFont="1" applyFill="1" applyBorder="1" applyAlignment="1" applyProtection="1">
      <alignment vertical="center"/>
    </xf>
    <xf numFmtId="0" fontId="3" fillId="5" borderId="32" xfId="4" applyFont="1" applyFill="1" applyBorder="1" applyAlignment="1" applyProtection="1">
      <alignment horizontal="left" vertical="center"/>
    </xf>
    <xf numFmtId="4" fontId="23" fillId="5" borderId="33" xfId="3" applyNumberFormat="1" applyFont="1" applyFill="1" applyBorder="1" applyAlignment="1" applyProtection="1">
      <alignment vertical="center"/>
    </xf>
    <xf numFmtId="0" fontId="3" fillId="8" borderId="32" xfId="4" applyFont="1" applyFill="1" applyBorder="1" applyAlignment="1" applyProtection="1">
      <alignment horizontal="left" vertical="center"/>
    </xf>
    <xf numFmtId="4" fontId="23" fillId="8" borderId="33" xfId="3" applyNumberFormat="1" applyFont="1" applyFill="1" applyBorder="1" applyAlignment="1" applyProtection="1">
      <alignment vertical="center"/>
    </xf>
    <xf numFmtId="0" fontId="26" fillId="6" borderId="34" xfId="2" applyFont="1" applyFill="1" applyBorder="1" applyAlignment="1" applyProtection="1">
      <alignment horizontal="center" vertical="center"/>
    </xf>
    <xf numFmtId="4" fontId="15" fillId="6" borderId="35" xfId="2" applyNumberFormat="1" applyFont="1" applyFill="1" applyBorder="1" applyAlignment="1" applyProtection="1">
      <alignment vertical="center"/>
    </xf>
    <xf numFmtId="4" fontId="15" fillId="6" borderId="36" xfId="2" applyNumberFormat="1" applyFont="1" applyFill="1" applyBorder="1" applyAlignment="1" applyProtection="1">
      <alignment vertical="center"/>
    </xf>
    <xf numFmtId="0" fontId="29" fillId="7" borderId="25" xfId="0" applyFont="1" applyFill="1" applyBorder="1" applyAlignment="1" applyProtection="1">
      <alignment vertical="center"/>
    </xf>
    <xf numFmtId="0" fontId="48" fillId="7" borderId="0" xfId="0" applyFont="1" applyFill="1" applyAlignment="1" applyProtection="1">
      <alignment vertical="center"/>
    </xf>
    <xf numFmtId="0" fontId="49" fillId="7" borderId="24" xfId="0" applyFont="1" applyFill="1" applyBorder="1" applyAlignment="1" applyProtection="1">
      <alignment vertical="center"/>
    </xf>
    <xf numFmtId="0" fontId="48" fillId="7" borderId="12" xfId="0" applyFont="1" applyFill="1" applyBorder="1" applyAlignment="1" applyProtection="1">
      <alignment vertical="center"/>
    </xf>
    <xf numFmtId="0" fontId="48" fillId="7" borderId="0" xfId="0" applyFont="1" applyFill="1" applyBorder="1" applyAlignment="1" applyProtection="1">
      <alignment vertical="center"/>
    </xf>
    <xf numFmtId="0" fontId="48" fillId="7" borderId="13" xfId="0" applyFont="1" applyFill="1" applyBorder="1" applyAlignment="1" applyProtection="1">
      <alignment vertical="center"/>
    </xf>
    <xf numFmtId="0" fontId="54" fillId="7" borderId="0" xfId="0" applyFont="1" applyFill="1" applyBorder="1" applyProtection="1"/>
    <xf numFmtId="0" fontId="55" fillId="7" borderId="0" xfId="0" applyFont="1" applyFill="1" applyBorder="1" applyAlignment="1" applyProtection="1">
      <alignment vertical="center"/>
    </xf>
    <xf numFmtId="0" fontId="56" fillId="7" borderId="0" xfId="0" applyFont="1" applyFill="1" applyBorder="1" applyAlignment="1" applyProtection="1">
      <alignment vertical="center"/>
    </xf>
    <xf numFmtId="0" fontId="57" fillId="7" borderId="0" xfId="5" applyFont="1" applyFill="1" applyBorder="1" applyAlignment="1" applyProtection="1">
      <alignment vertical="center"/>
    </xf>
    <xf numFmtId="0" fontId="48" fillId="7" borderId="14" xfId="0" applyFont="1" applyFill="1" applyBorder="1" applyAlignment="1" applyProtection="1">
      <alignment vertical="center"/>
    </xf>
    <xf numFmtId="0" fontId="48" fillId="7" borderId="15" xfId="0" applyFont="1" applyFill="1" applyBorder="1" applyAlignment="1" applyProtection="1">
      <alignment vertical="center"/>
    </xf>
    <xf numFmtId="0" fontId="48" fillId="7" borderId="16" xfId="0" applyFont="1" applyFill="1" applyBorder="1" applyAlignment="1" applyProtection="1">
      <alignment vertical="center"/>
    </xf>
    <xf numFmtId="0" fontId="58" fillId="7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59" fillId="7" borderId="0" xfId="0" applyFont="1" applyFill="1" applyAlignment="1" applyProtection="1">
      <alignment vertical="center"/>
    </xf>
    <xf numFmtId="0" fontId="61" fillId="7" borderId="26" xfId="0" applyFont="1" applyFill="1" applyBorder="1" applyAlignment="1" applyProtection="1">
      <alignment vertical="center"/>
    </xf>
    <xf numFmtId="0" fontId="63" fillId="4" borderId="0" xfId="0" applyFont="1" applyFill="1" applyAlignment="1" applyProtection="1">
      <alignment vertical="center"/>
    </xf>
    <xf numFmtId="0" fontId="63" fillId="7" borderId="0" xfId="0" applyFont="1" applyFill="1" applyAlignment="1" applyProtection="1">
      <alignment vertical="center"/>
    </xf>
    <xf numFmtId="4" fontId="64" fillId="4" borderId="15" xfId="0" applyNumberFormat="1" applyFont="1" applyFill="1" applyBorder="1" applyAlignment="1" applyProtection="1">
      <alignment vertical="center"/>
    </xf>
    <xf numFmtId="0" fontId="64" fillId="4" borderId="15" xfId="0" applyFont="1" applyFill="1" applyBorder="1" applyAlignment="1" applyProtection="1">
      <alignment vertical="center"/>
    </xf>
    <xf numFmtId="0" fontId="65" fillId="4" borderId="0" xfId="0" applyFont="1" applyFill="1" applyAlignment="1" applyProtection="1">
      <alignment horizontal="center" vertical="center"/>
    </xf>
    <xf numFmtId="4" fontId="66" fillId="4" borderId="0" xfId="0" applyNumberFormat="1" applyFont="1" applyFill="1" applyAlignment="1" applyProtection="1">
      <alignment vertical="center"/>
    </xf>
    <xf numFmtId="0" fontId="68" fillId="4" borderId="0" xfId="0" applyFont="1" applyFill="1" applyBorder="1" applyAlignment="1" applyProtection="1">
      <alignment horizontal="center" vertical="center"/>
    </xf>
    <xf numFmtId="0" fontId="65" fillId="11" borderId="0" xfId="0" applyFont="1" applyFill="1" applyAlignment="1" applyProtection="1">
      <alignment horizontal="center" vertical="center"/>
    </xf>
    <xf numFmtId="0" fontId="69" fillId="11" borderId="0" xfId="1" applyFont="1" applyFill="1" applyBorder="1" applyAlignment="1" applyProtection="1">
      <alignment horizontal="center" vertical="center"/>
    </xf>
    <xf numFmtId="0" fontId="65" fillId="4" borderId="15" xfId="0" applyFont="1" applyFill="1" applyBorder="1" applyAlignment="1" applyProtection="1">
      <alignment horizontal="center" vertical="center"/>
    </xf>
    <xf numFmtId="10" fontId="66" fillId="4" borderId="15" xfId="7" applyNumberFormat="1" applyFont="1" applyFill="1" applyBorder="1" applyAlignment="1" applyProtection="1">
      <alignment horizontal="center" vertical="center"/>
    </xf>
    <xf numFmtId="0" fontId="65" fillId="4" borderId="0" xfId="0" applyFont="1" applyFill="1" applyAlignment="1" applyProtection="1">
      <alignment horizontal="left" vertical="center"/>
    </xf>
    <xf numFmtId="4" fontId="65" fillId="4" borderId="0" xfId="0" applyNumberFormat="1" applyFont="1" applyFill="1" applyAlignment="1" applyProtection="1">
      <alignment vertical="center"/>
    </xf>
    <xf numFmtId="10" fontId="65" fillId="4" borderId="0" xfId="7" applyNumberFormat="1" applyFont="1" applyFill="1" applyAlignment="1" applyProtection="1">
      <alignment horizontal="center" vertical="center"/>
    </xf>
    <xf numFmtId="10" fontId="65" fillId="4" borderId="0" xfId="7" applyNumberFormat="1" applyFont="1" applyFill="1" applyAlignment="1" applyProtection="1">
      <alignment vertical="center"/>
    </xf>
    <xf numFmtId="4" fontId="70" fillId="4" borderId="0" xfId="0" applyNumberFormat="1" applyFont="1" applyFill="1" applyAlignment="1" applyProtection="1">
      <alignment vertical="center"/>
    </xf>
    <xf numFmtId="4" fontId="63" fillId="4" borderId="0" xfId="0" applyNumberFormat="1" applyFont="1" applyFill="1" applyAlignment="1" applyProtection="1">
      <alignment vertical="center"/>
    </xf>
    <xf numFmtId="0" fontId="71" fillId="4" borderId="0" xfId="0" applyFont="1" applyFill="1" applyAlignment="1" applyProtection="1">
      <alignment vertical="center"/>
    </xf>
    <xf numFmtId="0" fontId="72" fillId="4" borderId="0" xfId="0" applyFont="1" applyFill="1" applyAlignment="1" applyProtection="1">
      <alignment horizontal="right" vertical="center"/>
    </xf>
    <xf numFmtId="0" fontId="73" fillId="4" borderId="0" xfId="0" applyFont="1" applyFill="1" applyAlignment="1" applyProtection="1">
      <alignment vertical="center"/>
    </xf>
    <xf numFmtId="0" fontId="60" fillId="7" borderId="0" xfId="0" applyFont="1" applyFill="1" applyAlignment="1" applyProtection="1">
      <alignment vertical="center"/>
    </xf>
    <xf numFmtId="0" fontId="65" fillId="12" borderId="37" xfId="0" applyFont="1" applyFill="1" applyBorder="1" applyAlignment="1" applyProtection="1">
      <alignment horizontal="center" vertical="center"/>
    </xf>
    <xf numFmtId="4" fontId="66" fillId="12" borderId="38" xfId="0" applyNumberFormat="1" applyFont="1" applyFill="1" applyBorder="1" applyAlignment="1" applyProtection="1">
      <alignment horizontal="right" vertical="center"/>
    </xf>
    <xf numFmtId="4" fontId="66" fillId="12" borderId="39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Alignment="1" applyProtection="1">
      <alignment horizontal="center" vertical="center"/>
    </xf>
    <xf numFmtId="4" fontId="45" fillId="13" borderId="0" xfId="0" applyNumberFormat="1" applyFont="1" applyFill="1" applyAlignment="1" applyProtection="1">
      <alignment vertical="center"/>
    </xf>
    <xf numFmtId="0" fontId="58" fillId="7" borderId="0" xfId="0" applyFont="1" applyFill="1" applyAlignment="1" applyProtection="1">
      <alignment vertical="center"/>
    </xf>
    <xf numFmtId="0" fontId="51" fillId="7" borderId="28" xfId="0" applyFont="1" applyFill="1" applyBorder="1" applyAlignment="1" applyProtection="1">
      <alignment horizontal="center"/>
    </xf>
    <xf numFmtId="0" fontId="52" fillId="7" borderId="0" xfId="0" applyFont="1" applyFill="1" applyBorder="1" applyAlignment="1" applyProtection="1">
      <alignment horizontal="right"/>
    </xf>
    <xf numFmtId="0" fontId="52" fillId="7" borderId="20" xfId="0" applyFont="1" applyFill="1" applyBorder="1" applyAlignment="1" applyProtection="1">
      <alignment horizontal="right"/>
    </xf>
    <xf numFmtId="164" fontId="53" fillId="4" borderId="6" xfId="6" applyFont="1" applyFill="1" applyBorder="1" applyAlignment="1" applyProtection="1">
      <alignment horizontal="left" vertical="center"/>
      <protection locked="0"/>
    </xf>
    <xf numFmtId="164" fontId="53" fillId="4" borderId="8" xfId="6" applyFont="1" applyFill="1" applyBorder="1" applyAlignment="1" applyProtection="1">
      <alignment horizontal="left" vertical="center"/>
      <protection locked="0"/>
    </xf>
    <xf numFmtId="164" fontId="53" fillId="4" borderId="7" xfId="6" applyFont="1" applyFill="1" applyBorder="1" applyAlignment="1" applyProtection="1">
      <alignment horizontal="left" vertical="center"/>
      <protection locked="0"/>
    </xf>
    <xf numFmtId="0" fontId="50" fillId="7" borderId="24" xfId="0" applyFont="1" applyFill="1" applyBorder="1" applyAlignment="1" applyProtection="1">
      <alignment horizontal="left" vertical="center"/>
    </xf>
    <xf numFmtId="0" fontId="53" fillId="4" borderId="6" xfId="3" applyFont="1" applyFill="1" applyBorder="1" applyAlignment="1" applyProtection="1">
      <alignment horizontal="left" vertical="center"/>
      <protection locked="0"/>
    </xf>
    <xf numFmtId="0" fontId="53" fillId="4" borderId="8" xfId="3" applyFont="1" applyFill="1" applyBorder="1" applyAlignment="1" applyProtection="1">
      <alignment horizontal="left" vertical="center"/>
      <protection locked="0"/>
    </xf>
    <xf numFmtId="0" fontId="53" fillId="4" borderId="7" xfId="3" applyFont="1" applyFill="1" applyBorder="1" applyAlignment="1" applyProtection="1">
      <alignment horizontal="left" vertical="center"/>
      <protection locked="0"/>
    </xf>
    <xf numFmtId="0" fontId="29" fillId="7" borderId="23" xfId="0" applyFont="1" applyFill="1" applyBorder="1" applyAlignment="1" applyProtection="1">
      <alignment horizontal="left" vertical="center"/>
    </xf>
    <xf numFmtId="0" fontId="30" fillId="7" borderId="25" xfId="0" applyFont="1" applyFill="1" applyBorder="1" applyAlignment="1" applyProtection="1">
      <alignment horizontal="left" vertical="center"/>
    </xf>
    <xf numFmtId="0" fontId="17" fillId="7" borderId="5" xfId="0" applyFont="1" applyFill="1" applyBorder="1" applyAlignment="1" applyProtection="1">
      <alignment horizontal="left" vertical="center"/>
    </xf>
    <xf numFmtId="0" fontId="31" fillId="7" borderId="27" xfId="0" applyFont="1" applyFill="1" applyBorder="1" applyAlignment="1" applyProtection="1">
      <alignment horizontal="left" vertical="center"/>
    </xf>
    <xf numFmtId="0" fontId="47" fillId="7" borderId="9" xfId="2" applyFont="1" applyFill="1" applyBorder="1" applyAlignment="1" applyProtection="1">
      <alignment horizontal="center" vertical="center"/>
    </xf>
    <xf numFmtId="0" fontId="30" fillId="7" borderId="23" xfId="0" applyFont="1" applyFill="1" applyBorder="1" applyAlignment="1" applyProtection="1">
      <alignment horizontal="left" vertical="center"/>
    </xf>
    <xf numFmtId="0" fontId="62" fillId="7" borderId="26" xfId="0" applyFont="1" applyFill="1" applyBorder="1" applyAlignment="1" applyProtection="1">
      <alignment horizontal="left" vertical="center"/>
    </xf>
    <xf numFmtId="0" fontId="67" fillId="4" borderId="0" xfId="0" applyFont="1" applyFill="1" applyBorder="1" applyAlignment="1" applyProtection="1">
      <alignment horizontal="center" vertical="center"/>
    </xf>
    <xf numFmtId="0" fontId="64" fillId="4" borderId="15" xfId="0" applyFont="1" applyFill="1" applyBorder="1" applyAlignment="1" applyProtection="1">
      <alignment horizontal="left" vertical="center"/>
    </xf>
    <xf numFmtId="165" fontId="72" fillId="4" borderId="0" xfId="0" applyNumberFormat="1" applyFont="1" applyFill="1" applyAlignment="1" applyProtection="1">
      <alignment horizontal="left" vertical="center"/>
    </xf>
    <xf numFmtId="0" fontId="74" fillId="7" borderId="0" xfId="0" applyFont="1" applyFill="1" applyAlignment="1" applyProtection="1">
      <alignment horizontal="center"/>
    </xf>
  </cellXfs>
  <cellStyles count="8">
    <cellStyle name="Célula de Verificação" xfId="3" builtinId="23"/>
    <cellStyle name="Célula Vinculada" xfId="2" builtinId="24"/>
    <cellStyle name="Hiperlink" xfId="5" builtinId="8"/>
    <cellStyle name="Moeda" xfId="6" builtinId="4"/>
    <cellStyle name="Normal" xfId="0" builtinId="0"/>
    <cellStyle name="Porcentagem" xfId="7" builtinId="5"/>
    <cellStyle name="Título 1" xfId="1" builtinId="16"/>
    <cellStyle name="Total" xfId="4" builtinId="25"/>
  </cellStyles>
  <dxfs count="0"/>
  <tableStyles count="0" defaultTableStyle="TableStyleMedium2" defaultPivotStyle="PivotStyleLight16"/>
  <colors>
    <mruColors>
      <color rgb="FFCCFF33"/>
      <color rgb="FF969696"/>
      <color rgb="FF90E765"/>
      <color rgb="FFFFFFFF"/>
      <color rgb="FFFFFFCC"/>
      <color rgb="FFFFFF66"/>
      <color rgb="FFFFFF00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FF00"/>
              </a:solidFill>
              <a:round/>
            </a:ln>
            <a:effectLst>
              <a:outerShdw blurRad="63500" dist="38100" dir="5400000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RESULTADO!$B$7:$N$7</c:f>
              <c:strCache>
                <c:ptCount val="13"/>
                <c:pt idx="0">
                  <c:v>Anterior</c:v>
                </c:pt>
                <c:pt idx="1">
                  <c:v>Jan</c:v>
                </c:pt>
                <c:pt idx="2">
                  <c:v>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RESULTADO!$B$8:$N$8</c:f>
              <c:numCache>
                <c:formatCode>#,##0.00</c:formatCode>
                <c:ptCount val="13"/>
                <c:pt idx="0" formatCode="_-&quot;R$&quot;\ * #,##0.00_-;\-&quot;R$&quot;\ * #,##0.00_-;_-&quot;R$&quot;\ 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2-47BF-B658-FE78B05444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6424960"/>
        <c:axId val="89146496"/>
      </c:lineChart>
      <c:catAx>
        <c:axId val="86424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146496"/>
        <c:crosses val="autoZero"/>
        <c:auto val="1"/>
        <c:lblAlgn val="ctr"/>
        <c:lblOffset val="100"/>
        <c:noMultiLvlLbl val="0"/>
      </c:catAx>
      <c:valAx>
        <c:axId val="8914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-&quot;R$&quot;\ * #,##0.00_-;\-&quot;R$&quot;\ * #,##0.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42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gradFill rotWithShape="1">
          <a:gsLst>
            <a:gs pos="0">
              <a:schemeClr val="accent1">
                <a:shade val="15000"/>
                <a:satMod val="180000"/>
              </a:schemeClr>
            </a:gs>
            <a:gs pos="50000">
              <a:schemeClr val="accent1">
                <a:shade val="45000"/>
                <a:satMod val="170000"/>
              </a:schemeClr>
            </a:gs>
            <a:gs pos="70000">
              <a:schemeClr val="accent1">
                <a:tint val="99000"/>
                <a:shade val="65000"/>
                <a:satMod val="155000"/>
              </a:schemeClr>
            </a:gs>
            <a:gs pos="100000">
              <a:schemeClr val="accent1">
                <a:tint val="95500"/>
                <a:shade val="100000"/>
                <a:satMod val="155000"/>
              </a:schemeClr>
            </a:gs>
          </a:gsLst>
          <a:lin ang="16200000" scaled="0"/>
        </a:gradFill>
        <a:ln w="12700" cap="flat" cmpd="sng" algn="ctr">
          <a:solidFill>
            <a:schemeClr val="accent1">
              <a:tint val="95000"/>
              <a:shade val="95000"/>
              <a:satMod val="120000"/>
            </a:schemeClr>
          </a:solidFill>
          <a:prstDash val="solid"/>
        </a:ln>
        <a:effectLst>
          <a:outerShdw blurRad="50800" dist="38100" dir="5400000" rotWithShape="0">
            <a:srgbClr val="000000">
              <a:alpha val="35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DISPONÍVEL!$B$8</c:f>
              <c:strCache>
                <c:ptCount val="1"/>
                <c:pt idx="0">
                  <c:v>DISPONÍVEL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15000"/>
                    <a:satMod val="180000"/>
                  </a:schemeClr>
                </a:gs>
                <a:gs pos="50000">
                  <a:schemeClr val="accent3">
                    <a:shade val="45000"/>
                    <a:satMod val="170000"/>
                  </a:schemeClr>
                </a:gs>
                <a:gs pos="70000">
                  <a:schemeClr val="accent3">
                    <a:tint val="99000"/>
                    <a:shade val="65000"/>
                    <a:satMod val="155000"/>
                  </a:schemeClr>
                </a:gs>
                <a:gs pos="100000">
                  <a:schemeClr val="accent3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 w="12700" cap="flat" cmpd="sng" algn="ctr">
              <a:solidFill>
                <a:schemeClr val="accent3">
                  <a:tint val="95000"/>
                  <a:shade val="95000"/>
                  <a:satMod val="120000"/>
                </a:schemeClr>
              </a:solidFill>
              <a:prstDash val="solid"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DISPONÍVEL!$C$7:$N$7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DISPONÍVEL!$C$8:$N$8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7-4671-8402-945A86157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59808"/>
        <c:axId val="85961344"/>
      </c:barChart>
      <c:catAx>
        <c:axId val="859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961344"/>
        <c:crosses val="autoZero"/>
        <c:auto val="1"/>
        <c:lblAlgn val="ctr"/>
        <c:lblOffset val="100"/>
        <c:noMultiLvlLbl val="0"/>
      </c:catAx>
      <c:valAx>
        <c:axId val="8596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95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gradFill rotWithShape="1">
          <a:gsLst>
            <a:gs pos="0">
              <a:schemeClr val="accent3">
                <a:shade val="15000"/>
                <a:satMod val="180000"/>
              </a:schemeClr>
            </a:gs>
            <a:gs pos="50000">
              <a:schemeClr val="accent3">
                <a:shade val="45000"/>
                <a:satMod val="170000"/>
              </a:schemeClr>
            </a:gs>
            <a:gs pos="70000">
              <a:schemeClr val="accent3">
                <a:tint val="99000"/>
                <a:shade val="65000"/>
                <a:satMod val="155000"/>
              </a:schemeClr>
            </a:gs>
            <a:gs pos="100000">
              <a:schemeClr val="accent3">
                <a:tint val="95500"/>
                <a:shade val="100000"/>
                <a:satMod val="155000"/>
              </a:schemeClr>
            </a:gs>
          </a:gsLst>
          <a:lin ang="16200000" scaled="0"/>
        </a:gradFill>
        <a:ln w="12700" cap="flat" cmpd="sng" algn="ctr">
          <a:solidFill>
            <a:schemeClr val="accent3">
              <a:tint val="95000"/>
              <a:shade val="95000"/>
              <a:satMod val="120000"/>
            </a:schemeClr>
          </a:solidFill>
          <a:prstDash val="solid"/>
        </a:ln>
        <a:effectLst>
          <a:outerShdw blurRad="50800" dist="38100" dir="5400000" rotWithShape="0">
            <a:srgbClr val="000000">
              <a:alpha val="35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INVESTIMENTOS!$B$8</c:f>
              <c:strCache>
                <c:ptCount val="1"/>
                <c:pt idx="0">
                  <c:v>INVESTIMENTOS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15000"/>
                    <a:satMod val="180000"/>
                  </a:schemeClr>
                </a:gs>
                <a:gs pos="50000">
                  <a:schemeClr val="accent4">
                    <a:shade val="45000"/>
                    <a:satMod val="170000"/>
                  </a:schemeClr>
                </a:gs>
                <a:gs pos="70000">
                  <a:schemeClr val="accent4">
                    <a:tint val="99000"/>
                    <a:shade val="65000"/>
                    <a:satMod val="155000"/>
                  </a:schemeClr>
                </a:gs>
                <a:gs pos="100000">
                  <a:schemeClr val="accent4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 w="12700" cap="flat" cmpd="sng" algn="ctr">
              <a:solidFill>
                <a:schemeClr val="accent4">
                  <a:tint val="95000"/>
                  <a:shade val="95000"/>
                  <a:satMod val="120000"/>
                </a:schemeClr>
              </a:solidFill>
              <a:prstDash val="solid"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INVESTIMENTOS!$C$7:$N$7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INVESTIMENTOS!$C$8:$N$8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C-403A-9F89-C24B93EED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767744"/>
        <c:axId val="94785920"/>
      </c:barChart>
      <c:catAx>
        <c:axId val="9476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785920"/>
        <c:crosses val="autoZero"/>
        <c:auto val="1"/>
        <c:lblAlgn val="ctr"/>
        <c:lblOffset val="100"/>
        <c:noMultiLvlLbl val="0"/>
      </c:catAx>
      <c:valAx>
        <c:axId val="9478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76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gradFill rotWithShape="1">
          <a:gsLst>
            <a:gs pos="0">
              <a:schemeClr val="accent5">
                <a:shade val="15000"/>
                <a:satMod val="180000"/>
              </a:schemeClr>
            </a:gs>
            <a:gs pos="50000">
              <a:schemeClr val="accent5">
                <a:shade val="45000"/>
                <a:satMod val="170000"/>
              </a:schemeClr>
            </a:gs>
            <a:gs pos="70000">
              <a:schemeClr val="accent5">
                <a:tint val="99000"/>
                <a:shade val="65000"/>
                <a:satMod val="155000"/>
              </a:schemeClr>
            </a:gs>
            <a:gs pos="100000">
              <a:schemeClr val="accent5">
                <a:tint val="95500"/>
                <a:shade val="100000"/>
                <a:satMod val="155000"/>
              </a:schemeClr>
            </a:gs>
          </a:gsLst>
          <a:lin ang="16200000" scaled="0"/>
        </a:gradFill>
        <a:ln w="12700" cap="flat" cmpd="sng" algn="ctr">
          <a:solidFill>
            <a:schemeClr val="accent5">
              <a:tint val="95000"/>
              <a:shade val="95000"/>
              <a:satMod val="120000"/>
            </a:schemeClr>
          </a:solidFill>
          <a:prstDash val="solid"/>
        </a:ln>
        <a:effectLst>
          <a:outerShdw blurRad="50800" dist="38100" dir="5400000" rotWithShape="0">
            <a:srgbClr val="000000">
              <a:alpha val="35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PATRIMÔNIO!$B$8</c:f>
              <c:strCache>
                <c:ptCount val="1"/>
                <c:pt idx="0">
                  <c:v>PATRIMÔNIO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15000"/>
                    <a:satMod val="180000"/>
                  </a:schemeClr>
                </a:gs>
                <a:gs pos="50000">
                  <a:schemeClr val="accent1">
                    <a:shade val="45000"/>
                    <a:satMod val="170000"/>
                  </a:schemeClr>
                </a:gs>
                <a:gs pos="70000">
                  <a:schemeClr val="accent1">
                    <a:tint val="99000"/>
                    <a:shade val="65000"/>
                    <a:satMod val="155000"/>
                  </a:schemeClr>
                </a:gs>
                <a:gs pos="100000">
                  <a:schemeClr val="accent1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 w="12700" cap="flat" cmpd="sng" algn="ctr">
              <a:solidFill>
                <a:schemeClr val="accent1">
                  <a:tint val="95000"/>
                  <a:shade val="95000"/>
                  <a:satMod val="120000"/>
                </a:schemeClr>
              </a:solidFill>
              <a:prstDash val="solid"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PATRIMÔNIO!$C$7:$N$7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PATRIMÔNIO!$C$8:$N$8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0-4D5A-92F4-3C3B82226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820224"/>
        <c:axId val="94821760"/>
      </c:barChart>
      <c:catAx>
        <c:axId val="9482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21760"/>
        <c:crosses val="autoZero"/>
        <c:auto val="1"/>
        <c:lblAlgn val="ctr"/>
        <c:lblOffset val="100"/>
        <c:noMultiLvlLbl val="0"/>
      </c:catAx>
      <c:valAx>
        <c:axId val="9482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2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94312926250099E-2"/>
          <c:y val="4.1791025130555819E-2"/>
          <c:w val="0.91391721688019456"/>
          <c:h val="0.87007448494879924"/>
        </c:manualLayout>
      </c:layout>
      <c:lineChart>
        <c:grouping val="standard"/>
        <c:varyColors val="0"/>
        <c:ser>
          <c:idx val="0"/>
          <c:order val="0"/>
          <c:tx>
            <c:strRef>
              <c:f>RESULTADO!$B$8</c:f>
              <c:strCache>
                <c:ptCount val="1"/>
                <c:pt idx="0">
                  <c:v> R$ -   </c:v>
                </c:pt>
              </c:strCache>
            </c:strRef>
          </c:tx>
          <c:spPr>
            <a:ln w="12700" cap="flat" cmpd="sng" algn="ctr">
              <a:solidFill>
                <a:schemeClr val="dk1">
                  <a:tint val="95000"/>
                  <a:shade val="95000"/>
                  <a:satMod val="120000"/>
                </a:schemeClr>
              </a:solidFill>
              <a:prstDash val="solid"/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dk1">
                      <a:shade val="15000"/>
                      <a:satMod val="180000"/>
                    </a:schemeClr>
                  </a:gs>
                  <a:gs pos="50000">
                    <a:schemeClr val="dk1">
                      <a:shade val="45000"/>
                      <a:satMod val="170000"/>
                    </a:schemeClr>
                  </a:gs>
                  <a:gs pos="70000">
                    <a:schemeClr val="dk1">
                      <a:tint val="99000"/>
                      <a:shade val="65000"/>
                      <a:satMod val="155000"/>
                    </a:schemeClr>
                  </a:gs>
                  <a:gs pos="100000">
                    <a:schemeClr val="dk1">
                      <a:tint val="95500"/>
                      <a:shade val="100000"/>
                      <a:satMod val="155000"/>
                    </a:schemeClr>
                  </a:gs>
                </a:gsLst>
                <a:lin ang="16200000" scaled="0"/>
              </a:gradFill>
              <a:ln w="12700" cap="flat" cmpd="sng" algn="ctr">
                <a:solidFill>
                  <a:schemeClr val="dk1">
                    <a:tint val="95000"/>
                    <a:shade val="95000"/>
                    <a:satMod val="120000"/>
                  </a:schemeClr>
                </a:solidFill>
                <a:prstDash val="solid"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RESULTADO!$C$7:$N$7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RESULTADO!$C$8:$N$8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84-46B8-B955-F9EDE54945F0}"/>
            </c:ext>
          </c:extLst>
        </c:ser>
        <c:ser>
          <c:idx val="1"/>
          <c:order val="1"/>
          <c:tx>
            <c:strRef>
              <c:f>RESULTADO!$B$9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RESULTADO!$C$7:$N$7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RESULTADO!$C$9:$N$9</c:f>
              <c:numCache>
                <c:formatCode>#,##0.00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4-46B8-B955-F9EDE54945F0}"/>
            </c:ext>
          </c:extLst>
        </c:ser>
        <c:ser>
          <c:idx val="2"/>
          <c:order val="2"/>
          <c:tx>
            <c:strRef>
              <c:f>RESULTADO!$B$11</c:f>
              <c:strCache>
                <c:ptCount val="1"/>
                <c:pt idx="0">
                  <c:v>Evolução do Patrimônio Líquido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RESULTADO!$C$7:$N$7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RESULTADO!$C$11:$N$11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84-46B8-B955-F9EDE5494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14400"/>
        <c:axId val="97824768"/>
      </c:lineChart>
      <c:catAx>
        <c:axId val="9781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824768"/>
        <c:crosses val="autoZero"/>
        <c:auto val="1"/>
        <c:lblAlgn val="ctr"/>
        <c:lblOffset val="100"/>
        <c:noMultiLvlLbl val="0"/>
      </c:catAx>
      <c:valAx>
        <c:axId val="9782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81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gradFill rotWithShape="1">
          <a:gsLst>
            <a:gs pos="0">
              <a:schemeClr val="accent2">
                <a:shade val="15000"/>
                <a:satMod val="180000"/>
              </a:schemeClr>
            </a:gs>
            <a:gs pos="50000">
              <a:schemeClr val="accent2">
                <a:shade val="45000"/>
                <a:satMod val="170000"/>
              </a:schemeClr>
            </a:gs>
            <a:gs pos="70000">
              <a:schemeClr val="accent2">
                <a:tint val="99000"/>
                <a:shade val="65000"/>
                <a:satMod val="155000"/>
              </a:schemeClr>
            </a:gs>
            <a:gs pos="100000">
              <a:schemeClr val="accent2">
                <a:tint val="95500"/>
                <a:shade val="100000"/>
                <a:satMod val="155000"/>
              </a:schemeClr>
            </a:gs>
          </a:gsLst>
          <a:lin ang="16200000" scaled="0"/>
        </a:gradFill>
        <a:ln w="12700" cap="flat" cmpd="sng" algn="ctr">
          <a:solidFill>
            <a:schemeClr val="accent2">
              <a:tint val="95000"/>
              <a:shade val="95000"/>
              <a:satMod val="120000"/>
            </a:schemeClr>
          </a:solidFill>
          <a:prstDash val="solid"/>
        </a:ln>
        <a:effectLst>
          <a:outerShdw blurRad="50800" dist="38100" dir="5400000" rotWithShape="0">
            <a:srgbClr val="000000">
              <a:alpha val="35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'CONTAS A PAGAR'!$B$8</c:f>
              <c:strCache>
                <c:ptCount val="1"/>
                <c:pt idx="0">
                  <c:v>CONTAS A PAGAR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15000"/>
                    <a:satMod val="180000"/>
                  </a:schemeClr>
                </a:gs>
                <a:gs pos="50000">
                  <a:schemeClr val="accent2">
                    <a:shade val="45000"/>
                    <a:satMod val="170000"/>
                  </a:schemeClr>
                </a:gs>
                <a:gs pos="70000">
                  <a:schemeClr val="accent2">
                    <a:tint val="99000"/>
                    <a:shade val="65000"/>
                    <a:satMod val="155000"/>
                  </a:schemeClr>
                </a:gs>
                <a:gs pos="100000">
                  <a:schemeClr val="accent2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 w="12700" cap="flat" cmpd="sng" algn="ctr">
              <a:solidFill>
                <a:schemeClr val="accent2">
                  <a:tint val="95000"/>
                  <a:shade val="95000"/>
                  <a:satMod val="120000"/>
                </a:schemeClr>
              </a:solidFill>
              <a:prstDash val="solid"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'CONTAS A PAGAR'!$C$7:$N$7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'CONTAS A PAGAR'!$C$8:$N$8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6-4282-ADFE-27B56E04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830784"/>
        <c:axId val="97832320"/>
      </c:barChart>
      <c:catAx>
        <c:axId val="9783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832320"/>
        <c:crosses val="autoZero"/>
        <c:auto val="1"/>
        <c:lblAlgn val="ctr"/>
        <c:lblOffset val="100"/>
        <c:noMultiLvlLbl val="0"/>
      </c:catAx>
      <c:valAx>
        <c:axId val="9783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83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gradFill rotWithShape="1">
          <a:gsLst>
            <a:gs pos="0">
              <a:schemeClr val="accent3">
                <a:shade val="15000"/>
                <a:satMod val="180000"/>
              </a:schemeClr>
            </a:gs>
            <a:gs pos="50000">
              <a:schemeClr val="accent3">
                <a:shade val="45000"/>
                <a:satMod val="170000"/>
              </a:schemeClr>
            </a:gs>
            <a:gs pos="70000">
              <a:schemeClr val="accent3">
                <a:tint val="99000"/>
                <a:shade val="65000"/>
                <a:satMod val="155000"/>
              </a:schemeClr>
            </a:gs>
            <a:gs pos="100000">
              <a:schemeClr val="accent3">
                <a:tint val="95500"/>
                <a:shade val="100000"/>
                <a:satMod val="155000"/>
              </a:schemeClr>
            </a:gs>
          </a:gsLst>
          <a:lin ang="16200000" scaled="0"/>
        </a:gradFill>
        <a:ln w="12700" cap="flat" cmpd="sng" algn="ctr">
          <a:solidFill>
            <a:schemeClr val="accent3">
              <a:tint val="95000"/>
              <a:shade val="95000"/>
              <a:satMod val="120000"/>
            </a:schemeClr>
          </a:solidFill>
          <a:prstDash val="solid"/>
        </a:ln>
        <a:effectLst>
          <a:outerShdw blurRad="50800" dist="38100" dir="5400000" rotWithShape="0">
            <a:srgbClr val="000000">
              <a:alpha val="35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'CONTAS A RECEBER'!$B$8</c:f>
              <c:strCache>
                <c:ptCount val="1"/>
                <c:pt idx="0">
                  <c:v>CONTAS A RECEBER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15000"/>
                    <a:satMod val="180000"/>
                  </a:schemeClr>
                </a:gs>
                <a:gs pos="50000">
                  <a:schemeClr val="accent6">
                    <a:shade val="45000"/>
                    <a:satMod val="170000"/>
                  </a:schemeClr>
                </a:gs>
                <a:gs pos="70000">
                  <a:schemeClr val="accent6">
                    <a:tint val="99000"/>
                    <a:shade val="65000"/>
                    <a:satMod val="155000"/>
                  </a:schemeClr>
                </a:gs>
                <a:gs pos="100000">
                  <a:schemeClr val="accent6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 w="12700" cap="flat" cmpd="sng" algn="ctr">
              <a:solidFill>
                <a:schemeClr val="accent6">
                  <a:tint val="95000"/>
                  <a:shade val="95000"/>
                  <a:satMod val="120000"/>
                </a:schemeClr>
              </a:solidFill>
              <a:prstDash val="solid"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'CONTAS A RECEBER'!$C$7:$N$7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'CONTAS A RECEBER'!$C$8:$N$8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7-4CA6-877E-C9DC7D43A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127232"/>
        <c:axId val="98153600"/>
      </c:bar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153600"/>
        <c:crosses val="autoZero"/>
        <c:auto val="1"/>
        <c:lblAlgn val="ctr"/>
        <c:lblOffset val="100"/>
        <c:noMultiLvlLbl val="0"/>
      </c:catAx>
      <c:valAx>
        <c:axId val="981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12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shade val="15000"/>
                      <a:satMod val="180000"/>
                    </a:schemeClr>
                  </a:gs>
                  <a:gs pos="50000">
                    <a:schemeClr val="accent4">
                      <a:shade val="45000"/>
                      <a:satMod val="170000"/>
                    </a:schemeClr>
                  </a:gs>
                  <a:gs pos="70000">
                    <a:schemeClr val="accent4">
                      <a:tint val="99000"/>
                      <a:shade val="65000"/>
                      <a:satMod val="155000"/>
                    </a:schemeClr>
                  </a:gs>
                  <a:gs pos="100000">
                    <a:schemeClr val="accent4">
                      <a:tint val="95500"/>
                      <a:shade val="100000"/>
                      <a:satMod val="155000"/>
                    </a:schemeClr>
                  </a:gs>
                </a:gsLst>
                <a:lin ang="16200000" scaled="0"/>
              </a:gradFill>
              <a:ln w="12700" cap="flat" cmpd="sng" algn="ctr">
                <a:solidFill>
                  <a:schemeClr val="accent4">
                    <a:tint val="95000"/>
                    <a:shade val="95000"/>
                    <a:satMod val="120000"/>
                  </a:schemeClr>
                </a:solidFill>
                <a:prstDash val="solid"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2985-48C7-A068-1BE964B583D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15000"/>
                      <a:satMod val="180000"/>
                    </a:schemeClr>
                  </a:gs>
                  <a:gs pos="50000">
                    <a:schemeClr val="accent1">
                      <a:shade val="45000"/>
                      <a:satMod val="170000"/>
                    </a:schemeClr>
                  </a:gs>
                  <a:gs pos="70000">
                    <a:schemeClr val="accent1">
                      <a:tint val="99000"/>
                      <a:shade val="65000"/>
                      <a:satMod val="155000"/>
                    </a:schemeClr>
                  </a:gs>
                  <a:gs pos="100000">
                    <a:schemeClr val="accent1">
                      <a:tint val="95500"/>
                      <a:shade val="100000"/>
                      <a:satMod val="155000"/>
                    </a:schemeClr>
                  </a:gs>
                </a:gsLst>
                <a:lin ang="16200000" scaled="0"/>
              </a:gradFill>
              <a:ln w="12700" cap="flat" cmpd="sng" algn="ctr">
                <a:solidFill>
                  <a:schemeClr val="accent1">
                    <a:tint val="95000"/>
                    <a:shade val="95000"/>
                    <a:satMod val="120000"/>
                  </a:schemeClr>
                </a:solidFill>
                <a:prstDash val="solid"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985-48C7-A068-1BE964B583D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15000"/>
                      <a:satMod val="180000"/>
                    </a:schemeClr>
                  </a:gs>
                  <a:gs pos="50000">
                    <a:schemeClr val="accent3">
                      <a:shade val="45000"/>
                      <a:satMod val="170000"/>
                    </a:schemeClr>
                  </a:gs>
                  <a:gs pos="70000">
                    <a:schemeClr val="accent3">
                      <a:tint val="99000"/>
                      <a:shade val="65000"/>
                      <a:satMod val="155000"/>
                    </a:schemeClr>
                  </a:gs>
                  <a:gs pos="100000">
                    <a:schemeClr val="accent3">
                      <a:tint val="95500"/>
                      <a:shade val="100000"/>
                      <a:satMod val="155000"/>
                    </a:schemeClr>
                  </a:gs>
                </a:gsLst>
                <a:lin ang="16200000" scaled="0"/>
              </a:gradFill>
              <a:ln w="12700" cap="flat" cmpd="sng" algn="ctr">
                <a:solidFill>
                  <a:schemeClr val="accent3">
                    <a:tint val="95000"/>
                    <a:shade val="95000"/>
                    <a:satMod val="120000"/>
                  </a:schemeClr>
                </a:solidFill>
                <a:prstDash val="solid"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85-48C7-A068-1BE964B583D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shade val="15000"/>
                      <a:satMod val="180000"/>
                    </a:schemeClr>
                  </a:gs>
                  <a:gs pos="50000">
                    <a:schemeClr val="accent6">
                      <a:shade val="45000"/>
                      <a:satMod val="170000"/>
                    </a:schemeClr>
                  </a:gs>
                  <a:gs pos="70000">
                    <a:schemeClr val="accent6">
                      <a:tint val="99000"/>
                      <a:shade val="65000"/>
                      <a:satMod val="155000"/>
                    </a:schemeClr>
                  </a:gs>
                  <a:gs pos="100000">
                    <a:schemeClr val="accent6">
                      <a:tint val="95500"/>
                      <a:shade val="100000"/>
                      <a:satMod val="155000"/>
                    </a:schemeClr>
                  </a:gs>
                </a:gsLst>
                <a:lin ang="16200000" scaled="0"/>
              </a:gradFill>
              <a:ln w="12700" cap="flat" cmpd="sng" algn="ctr">
                <a:solidFill>
                  <a:schemeClr val="accent6">
                    <a:tint val="95000"/>
                    <a:shade val="95000"/>
                    <a:satMod val="120000"/>
                  </a:schemeClr>
                </a:solidFill>
                <a:prstDash val="solid"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985-48C7-A068-1BE964B583D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15000"/>
                      <a:satMod val="180000"/>
                    </a:schemeClr>
                  </a:gs>
                  <a:gs pos="50000">
                    <a:schemeClr val="accent2">
                      <a:shade val="45000"/>
                      <a:satMod val="170000"/>
                    </a:schemeClr>
                  </a:gs>
                  <a:gs pos="70000">
                    <a:schemeClr val="accent2">
                      <a:tint val="99000"/>
                      <a:shade val="65000"/>
                      <a:satMod val="155000"/>
                    </a:schemeClr>
                  </a:gs>
                  <a:gs pos="100000">
                    <a:schemeClr val="accent2">
                      <a:tint val="95500"/>
                      <a:shade val="100000"/>
                      <a:satMod val="155000"/>
                    </a:schemeClr>
                  </a:gs>
                </a:gsLst>
                <a:lin ang="16200000" scaled="0"/>
              </a:gradFill>
              <a:ln w="12700" cap="flat" cmpd="sng" algn="ctr">
                <a:solidFill>
                  <a:schemeClr val="accent2">
                    <a:tint val="95000"/>
                    <a:shade val="95000"/>
                    <a:satMod val="120000"/>
                  </a:schemeClr>
                </a:solidFill>
                <a:prstDash val="solid"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85-48C7-A068-1BE964B583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RELATÓRIO!$I$62:$I$66</c:f>
              <c:strCache>
                <c:ptCount val="5"/>
                <c:pt idx="0">
                  <c:v>INVESTIMENTOS</c:v>
                </c:pt>
                <c:pt idx="1">
                  <c:v>PATRIMÔNIO</c:v>
                </c:pt>
                <c:pt idx="2">
                  <c:v>DISPONÍVEL</c:v>
                </c:pt>
                <c:pt idx="3">
                  <c:v>CONTAS A RECEBER</c:v>
                </c:pt>
                <c:pt idx="4">
                  <c:v>CONTAS A PAGAR</c:v>
                </c:pt>
              </c:strCache>
            </c:strRef>
          </c:cat>
          <c:val>
            <c:numRef>
              <c:f>RELATÓRIO!$J$62:$J$66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5-48C7-A068-1BE964B583D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eumaisrico.com" TargetMode="External"/><Relationship Id="rId3" Type="http://schemas.openxmlformats.org/officeDocument/2006/relationships/hyperlink" Target="#CONTROLE!A1"/><Relationship Id="rId7" Type="http://schemas.openxmlformats.org/officeDocument/2006/relationships/hyperlink" Target="#'CONTAS A PAGAR'!A1"/><Relationship Id="rId12" Type="http://schemas.openxmlformats.org/officeDocument/2006/relationships/image" Target="../media/image1.png"/><Relationship Id="rId2" Type="http://schemas.openxmlformats.org/officeDocument/2006/relationships/hyperlink" Target="#'FLUXO DE CAIXA'!A1"/><Relationship Id="rId16" Type="http://schemas.openxmlformats.org/officeDocument/2006/relationships/image" Target="../media/image3.png"/><Relationship Id="rId1" Type="http://schemas.openxmlformats.org/officeDocument/2006/relationships/hyperlink" Target="#PAINEL!A1"/><Relationship Id="rId6" Type="http://schemas.openxmlformats.org/officeDocument/2006/relationships/hyperlink" Target="#PATRIM&#212;NIO!A1"/><Relationship Id="rId11" Type="http://schemas.openxmlformats.org/officeDocument/2006/relationships/hyperlink" Target="https://youtu.be/j6isNY1T3jw?t=1m13s" TargetMode="External"/><Relationship Id="rId5" Type="http://schemas.openxmlformats.org/officeDocument/2006/relationships/hyperlink" Target="#INVESTIMENTOS!A1"/><Relationship Id="rId15" Type="http://schemas.openxmlformats.org/officeDocument/2006/relationships/hyperlink" Target="http://www.eumaisrico.com/inicio/planilha1-0/" TargetMode="External"/><Relationship Id="rId10" Type="http://schemas.openxmlformats.org/officeDocument/2006/relationships/hyperlink" Target="#RESULTADO!A1"/><Relationship Id="rId4" Type="http://schemas.openxmlformats.org/officeDocument/2006/relationships/hyperlink" Target="#DISPON&#205;VEL!A1"/><Relationship Id="rId9" Type="http://schemas.openxmlformats.org/officeDocument/2006/relationships/hyperlink" Target="#RELAT&#211;RIO!A1"/><Relationship Id="rId1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eumaisrico.com" TargetMode="External"/><Relationship Id="rId18" Type="http://schemas.openxmlformats.org/officeDocument/2006/relationships/chart" Target="../charts/chart5.xml"/><Relationship Id="rId3" Type="http://schemas.openxmlformats.org/officeDocument/2006/relationships/hyperlink" Target="#CONTROLE!A1"/><Relationship Id="rId21" Type="http://schemas.openxmlformats.org/officeDocument/2006/relationships/chart" Target="../charts/chart8.xml"/><Relationship Id="rId7" Type="http://schemas.openxmlformats.org/officeDocument/2006/relationships/hyperlink" Target="#'CONTAS A PAGAR'!A1"/><Relationship Id="rId12" Type="http://schemas.openxmlformats.org/officeDocument/2006/relationships/image" Target="../media/image1.png"/><Relationship Id="rId17" Type="http://schemas.openxmlformats.org/officeDocument/2006/relationships/chart" Target="../charts/chart4.xml"/><Relationship Id="rId25" Type="http://schemas.openxmlformats.org/officeDocument/2006/relationships/image" Target="../media/image3.png"/><Relationship Id="rId2" Type="http://schemas.openxmlformats.org/officeDocument/2006/relationships/hyperlink" Target="#'FLUXO DE CAIXA'!A1"/><Relationship Id="rId16" Type="http://schemas.openxmlformats.org/officeDocument/2006/relationships/chart" Target="../charts/chart3.xml"/><Relationship Id="rId20" Type="http://schemas.openxmlformats.org/officeDocument/2006/relationships/chart" Target="../charts/chart7.xml"/><Relationship Id="rId1" Type="http://schemas.openxmlformats.org/officeDocument/2006/relationships/hyperlink" Target="#PAINEL!A1"/><Relationship Id="rId6" Type="http://schemas.openxmlformats.org/officeDocument/2006/relationships/hyperlink" Target="#PATRIM&#212;NIO!A1"/><Relationship Id="rId11" Type="http://schemas.openxmlformats.org/officeDocument/2006/relationships/hyperlink" Target="https://youtu.be/j6isNY1T3jw?t=44m18s" TargetMode="External"/><Relationship Id="rId24" Type="http://schemas.openxmlformats.org/officeDocument/2006/relationships/hyperlink" Target="http://www.eumaisrico.com/inicio/planilha1-0/" TargetMode="External"/><Relationship Id="rId5" Type="http://schemas.openxmlformats.org/officeDocument/2006/relationships/hyperlink" Target="#INVESTIMENTOS!A1"/><Relationship Id="rId15" Type="http://schemas.openxmlformats.org/officeDocument/2006/relationships/chart" Target="../charts/chart2.xml"/><Relationship Id="rId23" Type="http://schemas.microsoft.com/office/2007/relationships/hdphoto" Target="../media/hdphoto1.wdp"/><Relationship Id="rId10" Type="http://schemas.openxmlformats.org/officeDocument/2006/relationships/hyperlink" Target="#RESULTADO!A1"/><Relationship Id="rId19" Type="http://schemas.openxmlformats.org/officeDocument/2006/relationships/chart" Target="../charts/chart6.xml"/><Relationship Id="rId4" Type="http://schemas.openxmlformats.org/officeDocument/2006/relationships/hyperlink" Target="#DISPON&#205;VEL!A1"/><Relationship Id="rId9" Type="http://schemas.openxmlformats.org/officeDocument/2006/relationships/hyperlink" Target="#RELAT&#211;RIO!A1"/><Relationship Id="rId14" Type="http://schemas.openxmlformats.org/officeDocument/2006/relationships/image" Target="../media/image2.png"/><Relationship Id="rId22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eumaisrico.com" TargetMode="External"/><Relationship Id="rId3" Type="http://schemas.openxmlformats.org/officeDocument/2006/relationships/hyperlink" Target="#CONTROLE!A1"/><Relationship Id="rId7" Type="http://schemas.openxmlformats.org/officeDocument/2006/relationships/hyperlink" Target="#'CONTAS A PAGAR'!A1"/><Relationship Id="rId12" Type="http://schemas.openxmlformats.org/officeDocument/2006/relationships/image" Target="../media/image1.png"/><Relationship Id="rId2" Type="http://schemas.openxmlformats.org/officeDocument/2006/relationships/hyperlink" Target="#'FLUXO DE CAIXA'!A1"/><Relationship Id="rId16" Type="http://schemas.openxmlformats.org/officeDocument/2006/relationships/image" Target="../media/image3.png"/><Relationship Id="rId1" Type="http://schemas.openxmlformats.org/officeDocument/2006/relationships/hyperlink" Target="#PAINEL!A1"/><Relationship Id="rId6" Type="http://schemas.openxmlformats.org/officeDocument/2006/relationships/hyperlink" Target="#PATRIM&#212;NIO!A1"/><Relationship Id="rId11" Type="http://schemas.openxmlformats.org/officeDocument/2006/relationships/hyperlink" Target="https://youtu.be/j6isNY1T3jw?t=2m5s" TargetMode="External"/><Relationship Id="rId5" Type="http://schemas.openxmlformats.org/officeDocument/2006/relationships/hyperlink" Target="#INVESTIMENTOS!A1"/><Relationship Id="rId15" Type="http://schemas.openxmlformats.org/officeDocument/2006/relationships/hyperlink" Target="http://www.eumaisrico.com/inicio/planilha1-0/" TargetMode="External"/><Relationship Id="rId10" Type="http://schemas.openxmlformats.org/officeDocument/2006/relationships/hyperlink" Target="#RESULTADO!A1"/><Relationship Id="rId4" Type="http://schemas.openxmlformats.org/officeDocument/2006/relationships/hyperlink" Target="#DISPON&#205;VEL!Area_de_impressao"/><Relationship Id="rId9" Type="http://schemas.openxmlformats.org/officeDocument/2006/relationships/hyperlink" Target="#RELAT&#211;RIO!A1"/><Relationship Id="rId1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eumaisrico.com/inicio/planilha1-0/" TargetMode="External"/><Relationship Id="rId3" Type="http://schemas.openxmlformats.org/officeDocument/2006/relationships/hyperlink" Target="#CONTROLE!A1"/><Relationship Id="rId7" Type="http://schemas.openxmlformats.org/officeDocument/2006/relationships/hyperlink" Target="#'CONTAS A PAGAR'!A1"/><Relationship Id="rId12" Type="http://schemas.openxmlformats.org/officeDocument/2006/relationships/image" Target="../media/image2.png"/><Relationship Id="rId2" Type="http://schemas.openxmlformats.org/officeDocument/2006/relationships/hyperlink" Target="#'FLUXO DE CAIXA'!A1"/><Relationship Id="rId16" Type="http://schemas.openxmlformats.org/officeDocument/2006/relationships/image" Target="../media/image1.png"/><Relationship Id="rId1" Type="http://schemas.openxmlformats.org/officeDocument/2006/relationships/hyperlink" Target="#PAINEL!A1"/><Relationship Id="rId6" Type="http://schemas.openxmlformats.org/officeDocument/2006/relationships/hyperlink" Target="#PATRIM&#212;NIO!A1"/><Relationship Id="rId11" Type="http://schemas.openxmlformats.org/officeDocument/2006/relationships/hyperlink" Target="http://www.eumaisrico.com" TargetMode="External"/><Relationship Id="rId5" Type="http://schemas.openxmlformats.org/officeDocument/2006/relationships/hyperlink" Target="#INVESTIMENTOS!A1"/><Relationship Id="rId15" Type="http://schemas.openxmlformats.org/officeDocument/2006/relationships/hyperlink" Target="https://youtu.be/j6isNY1T3jw?t=6m50s" TargetMode="External"/><Relationship Id="rId10" Type="http://schemas.openxmlformats.org/officeDocument/2006/relationships/hyperlink" Target="#RESULTADO!A1"/><Relationship Id="rId4" Type="http://schemas.openxmlformats.org/officeDocument/2006/relationships/hyperlink" Target="#DISPON&#205;VEL!A1"/><Relationship Id="rId9" Type="http://schemas.openxmlformats.org/officeDocument/2006/relationships/hyperlink" Target="#RELAT&#211;RIO!A1"/><Relationship Id="rId1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eumaisrico.com" TargetMode="External"/><Relationship Id="rId3" Type="http://schemas.openxmlformats.org/officeDocument/2006/relationships/hyperlink" Target="#CONTROLE!A1"/><Relationship Id="rId7" Type="http://schemas.openxmlformats.org/officeDocument/2006/relationships/hyperlink" Target="#'CONTAS A PAGAR'!A1"/><Relationship Id="rId12" Type="http://schemas.openxmlformats.org/officeDocument/2006/relationships/image" Target="../media/image1.png"/><Relationship Id="rId2" Type="http://schemas.openxmlformats.org/officeDocument/2006/relationships/hyperlink" Target="#'FLUXO DE CAIXA'!A1"/><Relationship Id="rId16" Type="http://schemas.openxmlformats.org/officeDocument/2006/relationships/image" Target="../media/image3.png"/><Relationship Id="rId1" Type="http://schemas.openxmlformats.org/officeDocument/2006/relationships/hyperlink" Target="#PAINEL!A1"/><Relationship Id="rId6" Type="http://schemas.openxmlformats.org/officeDocument/2006/relationships/hyperlink" Target="#PATRIM&#212;NIO!A1"/><Relationship Id="rId11" Type="http://schemas.openxmlformats.org/officeDocument/2006/relationships/hyperlink" Target="https://youtu.be/j6isNY1T3jw?t=15m15s" TargetMode="External"/><Relationship Id="rId5" Type="http://schemas.openxmlformats.org/officeDocument/2006/relationships/hyperlink" Target="#INVESTIMENTOS!A1"/><Relationship Id="rId15" Type="http://schemas.openxmlformats.org/officeDocument/2006/relationships/hyperlink" Target="http://www.eumaisrico.com/inicio/planilha1-0/" TargetMode="External"/><Relationship Id="rId10" Type="http://schemas.openxmlformats.org/officeDocument/2006/relationships/hyperlink" Target="#RESULTADO!A1"/><Relationship Id="rId4" Type="http://schemas.openxmlformats.org/officeDocument/2006/relationships/hyperlink" Target="#DISPON&#205;VEL!A1"/><Relationship Id="rId9" Type="http://schemas.openxmlformats.org/officeDocument/2006/relationships/hyperlink" Target="#RELAT&#211;RIO!A1"/><Relationship Id="rId1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eumaisrico.com" TargetMode="External"/><Relationship Id="rId3" Type="http://schemas.openxmlformats.org/officeDocument/2006/relationships/hyperlink" Target="#CONTROLE!A1"/><Relationship Id="rId7" Type="http://schemas.openxmlformats.org/officeDocument/2006/relationships/hyperlink" Target="#'CONTAS A PAGAR'!A1"/><Relationship Id="rId12" Type="http://schemas.openxmlformats.org/officeDocument/2006/relationships/image" Target="../media/image1.png"/><Relationship Id="rId2" Type="http://schemas.openxmlformats.org/officeDocument/2006/relationships/hyperlink" Target="#'FLUXO DE CAIXA'!A1"/><Relationship Id="rId16" Type="http://schemas.openxmlformats.org/officeDocument/2006/relationships/image" Target="../media/image3.png"/><Relationship Id="rId1" Type="http://schemas.openxmlformats.org/officeDocument/2006/relationships/hyperlink" Target="#PAINEL!A1"/><Relationship Id="rId6" Type="http://schemas.openxmlformats.org/officeDocument/2006/relationships/hyperlink" Target="#PATRIM&#212;NIO!A1"/><Relationship Id="rId11" Type="http://schemas.openxmlformats.org/officeDocument/2006/relationships/hyperlink" Target="https://youtu.be/j6isNY1T3jw?t=19m47s" TargetMode="External"/><Relationship Id="rId5" Type="http://schemas.openxmlformats.org/officeDocument/2006/relationships/hyperlink" Target="#INVESTIMENTOS!A1"/><Relationship Id="rId15" Type="http://schemas.openxmlformats.org/officeDocument/2006/relationships/hyperlink" Target="http://www.eumaisrico.com/inicio/planilha1-0/" TargetMode="External"/><Relationship Id="rId10" Type="http://schemas.openxmlformats.org/officeDocument/2006/relationships/hyperlink" Target="#RESULTADO!A1"/><Relationship Id="rId4" Type="http://schemas.openxmlformats.org/officeDocument/2006/relationships/hyperlink" Target="#DISPON&#205;VEL!A1"/><Relationship Id="rId9" Type="http://schemas.openxmlformats.org/officeDocument/2006/relationships/hyperlink" Target="#RELAT&#211;RIO!A1"/><Relationship Id="rId1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eumaisrico.com" TargetMode="External"/><Relationship Id="rId3" Type="http://schemas.openxmlformats.org/officeDocument/2006/relationships/hyperlink" Target="#CONTROLE!A1"/><Relationship Id="rId7" Type="http://schemas.openxmlformats.org/officeDocument/2006/relationships/hyperlink" Target="#'CONTAS A PAGAR'!A1"/><Relationship Id="rId12" Type="http://schemas.openxmlformats.org/officeDocument/2006/relationships/image" Target="../media/image1.png"/><Relationship Id="rId2" Type="http://schemas.openxmlformats.org/officeDocument/2006/relationships/hyperlink" Target="#'FLUXO DE CAIXA'!A1"/><Relationship Id="rId16" Type="http://schemas.openxmlformats.org/officeDocument/2006/relationships/image" Target="../media/image3.png"/><Relationship Id="rId1" Type="http://schemas.openxmlformats.org/officeDocument/2006/relationships/hyperlink" Target="#PAINEL!A1"/><Relationship Id="rId6" Type="http://schemas.openxmlformats.org/officeDocument/2006/relationships/hyperlink" Target="#PATRIM&#212;NIO!A1"/><Relationship Id="rId11" Type="http://schemas.openxmlformats.org/officeDocument/2006/relationships/hyperlink" Target="https://youtu.be/j6isNY1T3jw?t=32m9s" TargetMode="External"/><Relationship Id="rId5" Type="http://schemas.openxmlformats.org/officeDocument/2006/relationships/hyperlink" Target="#INVESTIMENTOS!A1"/><Relationship Id="rId15" Type="http://schemas.openxmlformats.org/officeDocument/2006/relationships/hyperlink" Target="http://www.eumaisrico.com/inicio/planilha1-0/" TargetMode="External"/><Relationship Id="rId10" Type="http://schemas.openxmlformats.org/officeDocument/2006/relationships/hyperlink" Target="#RESULTADO!A1"/><Relationship Id="rId4" Type="http://schemas.openxmlformats.org/officeDocument/2006/relationships/hyperlink" Target="#DISPON&#205;VEL!A1"/><Relationship Id="rId9" Type="http://schemas.openxmlformats.org/officeDocument/2006/relationships/hyperlink" Target="#RELAT&#211;RIO!A1"/><Relationship Id="rId1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eumaisrico.com" TargetMode="External"/><Relationship Id="rId3" Type="http://schemas.openxmlformats.org/officeDocument/2006/relationships/hyperlink" Target="#CONTROLE!A1"/><Relationship Id="rId7" Type="http://schemas.openxmlformats.org/officeDocument/2006/relationships/hyperlink" Target="#'CONTAS A PAGAR'!A1"/><Relationship Id="rId12" Type="http://schemas.openxmlformats.org/officeDocument/2006/relationships/image" Target="../media/image1.png"/><Relationship Id="rId17" Type="http://schemas.openxmlformats.org/officeDocument/2006/relationships/hyperlink" Target="http://www.eumaisrico.com/inicio/planilha1-0/#http://www.eumaisrico.com/inicio/planilha1-0/" TargetMode="External"/><Relationship Id="rId2" Type="http://schemas.openxmlformats.org/officeDocument/2006/relationships/hyperlink" Target="#'FLUXO DE CAIXA'!A1"/><Relationship Id="rId16" Type="http://schemas.openxmlformats.org/officeDocument/2006/relationships/image" Target="../media/image3.png"/><Relationship Id="rId1" Type="http://schemas.openxmlformats.org/officeDocument/2006/relationships/hyperlink" Target="#PAINEL!A1"/><Relationship Id="rId6" Type="http://schemas.openxmlformats.org/officeDocument/2006/relationships/hyperlink" Target="#PATRIM&#212;NIO!A1"/><Relationship Id="rId11" Type="http://schemas.openxmlformats.org/officeDocument/2006/relationships/hyperlink" Target="https://youtu.be/j6isNY1T3jw?t=24m6s" TargetMode="External"/><Relationship Id="rId5" Type="http://schemas.openxmlformats.org/officeDocument/2006/relationships/hyperlink" Target="#INVESTIMENTOS!A1"/><Relationship Id="rId15" Type="http://schemas.openxmlformats.org/officeDocument/2006/relationships/hyperlink" Target="http://www.eumaisrico.com/inicio/planilha1-0/" TargetMode="External"/><Relationship Id="rId10" Type="http://schemas.openxmlformats.org/officeDocument/2006/relationships/hyperlink" Target="#RESULTADO!A1"/><Relationship Id="rId4" Type="http://schemas.openxmlformats.org/officeDocument/2006/relationships/hyperlink" Target="#DISPON&#205;VEL!A1"/><Relationship Id="rId9" Type="http://schemas.openxmlformats.org/officeDocument/2006/relationships/hyperlink" Target="#RELAT&#211;RIO!A1"/><Relationship Id="rId1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eumaisrico.com" TargetMode="External"/><Relationship Id="rId3" Type="http://schemas.openxmlformats.org/officeDocument/2006/relationships/hyperlink" Target="#CONTROLE!A1"/><Relationship Id="rId7" Type="http://schemas.openxmlformats.org/officeDocument/2006/relationships/hyperlink" Target="#'CONTAS A PAGAR'!A1"/><Relationship Id="rId12" Type="http://schemas.openxmlformats.org/officeDocument/2006/relationships/image" Target="../media/image1.png"/><Relationship Id="rId2" Type="http://schemas.openxmlformats.org/officeDocument/2006/relationships/hyperlink" Target="#'FLUXO DE CAIXA'!A1"/><Relationship Id="rId16" Type="http://schemas.openxmlformats.org/officeDocument/2006/relationships/image" Target="../media/image3.png"/><Relationship Id="rId1" Type="http://schemas.openxmlformats.org/officeDocument/2006/relationships/hyperlink" Target="#PAINEL!A1"/><Relationship Id="rId6" Type="http://schemas.openxmlformats.org/officeDocument/2006/relationships/hyperlink" Target="#PATRIM&#212;NIO!A1"/><Relationship Id="rId11" Type="http://schemas.openxmlformats.org/officeDocument/2006/relationships/hyperlink" Target="https://youtu.be/j6isNY1T3jw?t=28m48s" TargetMode="External"/><Relationship Id="rId5" Type="http://schemas.openxmlformats.org/officeDocument/2006/relationships/hyperlink" Target="#INVESTIMENTOS!A1"/><Relationship Id="rId15" Type="http://schemas.openxmlformats.org/officeDocument/2006/relationships/hyperlink" Target="http://www.eumaisrico.com/inicio/planilha1-0/" TargetMode="External"/><Relationship Id="rId10" Type="http://schemas.openxmlformats.org/officeDocument/2006/relationships/hyperlink" Target="#RESULTADO!A1"/><Relationship Id="rId4" Type="http://schemas.openxmlformats.org/officeDocument/2006/relationships/hyperlink" Target="#DISPON&#205;VEL!A1"/><Relationship Id="rId9" Type="http://schemas.openxmlformats.org/officeDocument/2006/relationships/hyperlink" Target="#RELAT&#211;RIO!A1"/><Relationship Id="rId1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CONTAS A PAGAR'!A1"/><Relationship Id="rId13" Type="http://schemas.openxmlformats.org/officeDocument/2006/relationships/image" Target="../media/image1.png"/><Relationship Id="rId3" Type="http://schemas.openxmlformats.org/officeDocument/2006/relationships/hyperlink" Target="#'FLUXO DE CAIXA'!A1"/><Relationship Id="rId7" Type="http://schemas.openxmlformats.org/officeDocument/2006/relationships/hyperlink" Target="#PATRIM&#212;NIO!A1"/><Relationship Id="rId12" Type="http://schemas.openxmlformats.org/officeDocument/2006/relationships/hyperlink" Target="https://youtu.be/j6isNY1T3jw?t=43m27s" TargetMode="External"/><Relationship Id="rId17" Type="http://schemas.openxmlformats.org/officeDocument/2006/relationships/image" Target="../media/image3.png"/><Relationship Id="rId2" Type="http://schemas.openxmlformats.org/officeDocument/2006/relationships/hyperlink" Target="#PAINEL!A1"/><Relationship Id="rId16" Type="http://schemas.openxmlformats.org/officeDocument/2006/relationships/hyperlink" Target="http://www.eumaisrico.com/inicio/planilha1-0/" TargetMode="External"/><Relationship Id="rId1" Type="http://schemas.openxmlformats.org/officeDocument/2006/relationships/chart" Target="../charts/chart1.xml"/><Relationship Id="rId6" Type="http://schemas.openxmlformats.org/officeDocument/2006/relationships/hyperlink" Target="#INVESTIMENTOS!A1"/><Relationship Id="rId11" Type="http://schemas.openxmlformats.org/officeDocument/2006/relationships/hyperlink" Target="#RESULTADO!A1"/><Relationship Id="rId5" Type="http://schemas.openxmlformats.org/officeDocument/2006/relationships/hyperlink" Target="#DISPON&#205;VEL!A1"/><Relationship Id="rId15" Type="http://schemas.openxmlformats.org/officeDocument/2006/relationships/image" Target="../media/image2.png"/><Relationship Id="rId10" Type="http://schemas.openxmlformats.org/officeDocument/2006/relationships/hyperlink" Target="#RELAT&#211;RIO!A1"/><Relationship Id="rId4" Type="http://schemas.openxmlformats.org/officeDocument/2006/relationships/hyperlink" Target="#CONTROLE!A1"/><Relationship Id="rId9" Type="http://schemas.openxmlformats.org/officeDocument/2006/relationships/hyperlink" Target="#'CONTAS A RECEBER'!A1"/><Relationship Id="rId14" Type="http://schemas.openxmlformats.org/officeDocument/2006/relationships/hyperlink" Target="http://www.eumaisrico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8" name="Retângulo de cantos arredondados 8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9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723543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10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197117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11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672372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12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167072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13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170921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14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596505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</a:t>
          </a:r>
          <a:r>
            <a:rPr lang="pt-BR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 Pagar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15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600354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16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011608" y="1062388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Relatório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17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015457" y="1404589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13</xdr:col>
      <xdr:colOff>314740</xdr:colOff>
      <xdr:row>0</xdr:row>
      <xdr:rowOff>82830</xdr:rowOff>
    </xdr:from>
    <xdr:to>
      <xdr:col>14</xdr:col>
      <xdr:colOff>1</xdr:colOff>
      <xdr:row>1</xdr:row>
      <xdr:rowOff>91113</xdr:rowOff>
    </xdr:to>
    <xdr:pic>
      <xdr:nvPicPr>
        <xdr:cNvPr id="18" name="Imagem 1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7414" y="82830"/>
          <a:ext cx="389283" cy="389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621196</xdr:colOff>
      <xdr:row>1</xdr:row>
      <xdr:rowOff>86604</xdr:rowOff>
    </xdr:to>
    <xdr:pic>
      <xdr:nvPicPr>
        <xdr:cNvPr id="22" name="Imagem 2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518419</xdr:colOff>
      <xdr:row>0</xdr:row>
      <xdr:rowOff>84365</xdr:rowOff>
    </xdr:from>
    <xdr:to>
      <xdr:col>13</xdr:col>
      <xdr:colOff>194569</xdr:colOff>
      <xdr:row>1</xdr:row>
      <xdr:rowOff>84365</xdr:rowOff>
    </xdr:to>
    <xdr:pic>
      <xdr:nvPicPr>
        <xdr:cNvPr id="2" name="Imagem 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2805" y="84365"/>
          <a:ext cx="383721" cy="381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2" name="Retângulo de cantos arredondados 8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3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723543" y="1057276"/>
          <a:ext cx="14202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4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3273317" y="1057276"/>
          <a:ext cx="14964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5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4900972" y="1057276"/>
          <a:ext cx="14964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6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624272" y="1062388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7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6628121" y="1404589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8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8206105" y="1062388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eaLnBrk="1" fontAlgn="auto" latinLnBrk="0" hangingPunct="1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Pagar</a:t>
          </a:r>
          <a:endParaRPr lang="pt-BR">
            <a:effectLst/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9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8209954" y="1404589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10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9773608" y="1062388"/>
          <a:ext cx="1362558" cy="276224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11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9777457" y="1404589"/>
          <a:ext cx="13625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13</xdr:col>
      <xdr:colOff>314743</xdr:colOff>
      <xdr:row>0</xdr:row>
      <xdr:rowOff>82830</xdr:rowOff>
    </xdr:from>
    <xdr:to>
      <xdr:col>14</xdr:col>
      <xdr:colOff>4</xdr:colOff>
      <xdr:row>1</xdr:row>
      <xdr:rowOff>91113</xdr:rowOff>
    </xdr:to>
    <xdr:pic>
      <xdr:nvPicPr>
        <xdr:cNvPr id="13" name="Imagem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7417" y="82830"/>
          <a:ext cx="389283" cy="389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621196</xdr:colOff>
      <xdr:row>1</xdr:row>
      <xdr:rowOff>86604</xdr:rowOff>
    </xdr:to>
    <xdr:pic>
      <xdr:nvPicPr>
        <xdr:cNvPr id="16" name="Imagem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220578</xdr:colOff>
      <xdr:row>59</xdr:row>
      <xdr:rowOff>76494</xdr:rowOff>
    </xdr:from>
    <xdr:to>
      <xdr:col>6</xdr:col>
      <xdr:colOff>249492</xdr:colOff>
      <xdr:row>68</xdr:row>
      <xdr:rowOff>33619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222540</xdr:colOff>
      <xdr:row>41</xdr:row>
      <xdr:rowOff>66553</xdr:rowOff>
    </xdr:from>
    <xdr:to>
      <xdr:col>6</xdr:col>
      <xdr:colOff>250658</xdr:colOff>
      <xdr:row>49</xdr:row>
      <xdr:rowOff>179294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362467</xdr:colOff>
      <xdr:row>41</xdr:row>
      <xdr:rowOff>68841</xdr:rowOff>
    </xdr:from>
    <xdr:to>
      <xdr:col>14</xdr:col>
      <xdr:colOff>0</xdr:colOff>
      <xdr:row>49</xdr:row>
      <xdr:rowOff>175846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1060174</xdr:colOff>
      <xdr:row>22</xdr:row>
      <xdr:rowOff>43107</xdr:rowOff>
    </xdr:from>
    <xdr:to>
      <xdr:col>13</xdr:col>
      <xdr:colOff>704021</xdr:colOff>
      <xdr:row>39</xdr:row>
      <xdr:rowOff>119270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221682</xdr:colOff>
      <xdr:row>50</xdr:row>
      <xdr:rowOff>68208</xdr:rowOff>
    </xdr:from>
    <xdr:to>
      <xdr:col>6</xdr:col>
      <xdr:colOff>246530</xdr:colOff>
      <xdr:row>58</xdr:row>
      <xdr:rowOff>190499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369793</xdr:colOff>
      <xdr:row>50</xdr:row>
      <xdr:rowOff>67235</xdr:rowOff>
    </xdr:from>
    <xdr:to>
      <xdr:col>13</xdr:col>
      <xdr:colOff>704021</xdr:colOff>
      <xdr:row>58</xdr:row>
      <xdr:rowOff>183173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369794</xdr:colOff>
      <xdr:row>60</xdr:row>
      <xdr:rowOff>56029</xdr:rowOff>
    </xdr:from>
    <xdr:to>
      <xdr:col>13</xdr:col>
      <xdr:colOff>437030</xdr:colOff>
      <xdr:row>78</xdr:row>
      <xdr:rowOff>11208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11</xdr:col>
      <xdr:colOff>92807</xdr:colOff>
      <xdr:row>79</xdr:row>
      <xdr:rowOff>77371</xdr:rowOff>
    </xdr:from>
    <xdr:to>
      <xdr:col>13</xdr:col>
      <xdr:colOff>664701</xdr:colOff>
      <xdr:row>82</xdr:row>
      <xdr:rowOff>112012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8432" y="15888871"/>
          <a:ext cx="1968894" cy="558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514350</xdr:colOff>
      <xdr:row>0</xdr:row>
      <xdr:rowOff>85725</xdr:rowOff>
    </xdr:from>
    <xdr:to>
      <xdr:col>13</xdr:col>
      <xdr:colOff>190500</xdr:colOff>
      <xdr:row>1</xdr:row>
      <xdr:rowOff>85725</xdr:rowOff>
    </xdr:to>
    <xdr:pic>
      <xdr:nvPicPr>
        <xdr:cNvPr id="24" name="Imagem 2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5725"/>
          <a:ext cx="381000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20" name="Retângulo de cantos arredondados 8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21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723543" y="1057276"/>
          <a:ext cx="1344044" cy="62377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22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197117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23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672372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24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167072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25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170921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26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596505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eaLnBrk="1" fontAlgn="auto" latinLnBrk="0" hangingPunct="1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Pagar</a:t>
          </a:r>
          <a:endParaRPr lang="pt-BR">
            <a:effectLst/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27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600354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28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9011608" y="1062388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Relatório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29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9015457" y="1404589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13</xdr:col>
      <xdr:colOff>314742</xdr:colOff>
      <xdr:row>0</xdr:row>
      <xdr:rowOff>82830</xdr:rowOff>
    </xdr:from>
    <xdr:to>
      <xdr:col>14</xdr:col>
      <xdr:colOff>3</xdr:colOff>
      <xdr:row>1</xdr:row>
      <xdr:rowOff>91113</xdr:rowOff>
    </xdr:to>
    <xdr:pic>
      <xdr:nvPicPr>
        <xdr:cNvPr id="3" name="Imagem 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7416" y="82830"/>
          <a:ext cx="389283" cy="389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621196</xdr:colOff>
      <xdr:row>1</xdr:row>
      <xdr:rowOff>86604</xdr:rowOff>
    </xdr:to>
    <xdr:pic>
      <xdr:nvPicPr>
        <xdr:cNvPr id="17" name="Imagem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514350</xdr:colOff>
      <xdr:row>0</xdr:row>
      <xdr:rowOff>85725</xdr:rowOff>
    </xdr:from>
    <xdr:to>
      <xdr:col>13</xdr:col>
      <xdr:colOff>190500</xdr:colOff>
      <xdr:row>1</xdr:row>
      <xdr:rowOff>85725</xdr:rowOff>
    </xdr:to>
    <xdr:pic>
      <xdr:nvPicPr>
        <xdr:cNvPr id="16" name="Imagem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5725"/>
          <a:ext cx="381000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13" name="Retângulo de cantos arredondados 8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15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723543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16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197117" y="1057276"/>
          <a:ext cx="1344044" cy="62377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22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672372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23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6167072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24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170921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25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7596505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eaLnBrk="1" fontAlgn="auto" latinLnBrk="0" hangingPunct="1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Pagar</a:t>
          </a:r>
          <a:endParaRPr lang="pt-BR">
            <a:effectLst/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26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7600354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27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9011608" y="1062388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Relatório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28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9015457" y="1404589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621196</xdr:colOff>
      <xdr:row>1</xdr:row>
      <xdr:rowOff>86605</xdr:rowOff>
    </xdr:to>
    <xdr:pic>
      <xdr:nvPicPr>
        <xdr:cNvPr id="19" name="Imagem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514350</xdr:colOff>
      <xdr:row>0</xdr:row>
      <xdr:rowOff>85725</xdr:rowOff>
    </xdr:from>
    <xdr:to>
      <xdr:col>13</xdr:col>
      <xdr:colOff>190500</xdr:colOff>
      <xdr:row>1</xdr:row>
      <xdr:rowOff>85725</xdr:rowOff>
    </xdr:to>
    <xdr:pic>
      <xdr:nvPicPr>
        <xdr:cNvPr id="20" name="Imagem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572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314325</xdr:colOff>
      <xdr:row>0</xdr:row>
      <xdr:rowOff>85725</xdr:rowOff>
    </xdr:from>
    <xdr:to>
      <xdr:col>14</xdr:col>
      <xdr:colOff>414</xdr:colOff>
      <xdr:row>1</xdr:row>
      <xdr:rowOff>94008</xdr:rowOff>
    </xdr:to>
    <xdr:pic>
      <xdr:nvPicPr>
        <xdr:cNvPr id="21" name="Imagem 2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5" y="85725"/>
          <a:ext cx="390111" cy="3892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2" name="Retângulo de cantos arredondados 8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3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723543" y="1057276"/>
          <a:ext cx="14202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4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273317" y="1057276"/>
          <a:ext cx="14964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5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00972" y="1057276"/>
          <a:ext cx="1496444" cy="62377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6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624272" y="1062388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7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628121" y="1404589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8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8206105" y="1062388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Pagar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9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209954" y="1404589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10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773608" y="1062388"/>
          <a:ext cx="13625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Relatório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11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9777457" y="1404589"/>
          <a:ext cx="13625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13</xdr:col>
      <xdr:colOff>314740</xdr:colOff>
      <xdr:row>0</xdr:row>
      <xdr:rowOff>82830</xdr:rowOff>
    </xdr:from>
    <xdr:to>
      <xdr:col>14</xdr:col>
      <xdr:colOff>1</xdr:colOff>
      <xdr:row>1</xdr:row>
      <xdr:rowOff>91113</xdr:rowOff>
    </xdr:to>
    <xdr:pic>
      <xdr:nvPicPr>
        <xdr:cNvPr id="13" name="Imagem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7414" y="82830"/>
          <a:ext cx="389283" cy="389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621196</xdr:colOff>
      <xdr:row>1</xdr:row>
      <xdr:rowOff>86604</xdr:rowOff>
    </xdr:to>
    <xdr:pic>
      <xdr:nvPicPr>
        <xdr:cNvPr id="16" name="Imagem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514350</xdr:colOff>
      <xdr:row>0</xdr:row>
      <xdr:rowOff>85725</xdr:rowOff>
    </xdr:from>
    <xdr:to>
      <xdr:col>13</xdr:col>
      <xdr:colOff>190500</xdr:colOff>
      <xdr:row>1</xdr:row>
      <xdr:rowOff>85725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5725"/>
          <a:ext cx="381000" cy="38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3" name="Retângulo de cantos arredondados 8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4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723543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5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197117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6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672372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7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167072" y="1062388"/>
          <a:ext cx="1286359" cy="276224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8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6170921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9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596505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eaLnBrk="1" fontAlgn="auto" latinLnBrk="0" hangingPunct="1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Pagar</a:t>
          </a:r>
          <a:endParaRPr lang="pt-BR">
            <a:effectLst/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11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600354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12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9011608" y="1062388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Relatório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13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9015457" y="1404589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13</xdr:col>
      <xdr:colOff>314739</xdr:colOff>
      <xdr:row>0</xdr:row>
      <xdr:rowOff>82830</xdr:rowOff>
    </xdr:from>
    <xdr:to>
      <xdr:col>14</xdr:col>
      <xdr:colOff>0</xdr:colOff>
      <xdr:row>1</xdr:row>
      <xdr:rowOff>91113</xdr:rowOff>
    </xdr:to>
    <xdr:pic>
      <xdr:nvPicPr>
        <xdr:cNvPr id="15" name="Imagem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7413" y="82830"/>
          <a:ext cx="389283" cy="389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621196</xdr:colOff>
      <xdr:row>1</xdr:row>
      <xdr:rowOff>86604</xdr:rowOff>
    </xdr:to>
    <xdr:pic>
      <xdr:nvPicPr>
        <xdr:cNvPr id="18" name="Imagem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514350</xdr:colOff>
      <xdr:row>0</xdr:row>
      <xdr:rowOff>85725</xdr:rowOff>
    </xdr:from>
    <xdr:to>
      <xdr:col>13</xdr:col>
      <xdr:colOff>190500</xdr:colOff>
      <xdr:row>1</xdr:row>
      <xdr:rowOff>85725</xdr:rowOff>
    </xdr:to>
    <xdr:pic>
      <xdr:nvPicPr>
        <xdr:cNvPr id="17" name="Imagem 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5725"/>
          <a:ext cx="381000" cy="38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13" name="Retângulo de cantos arredondados 8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14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723543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15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3197117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16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4672372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17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6167072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18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6170921" y="1404589"/>
          <a:ext cx="1286359" cy="276224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19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7596505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eaLnBrk="1" fontAlgn="auto" latinLnBrk="0" hangingPunct="1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Pagar</a:t>
          </a:r>
          <a:endParaRPr lang="pt-BR">
            <a:effectLst/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20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7600354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21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9011608" y="1062388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Relatório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22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9015457" y="1404589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13</xdr:col>
      <xdr:colOff>314738</xdr:colOff>
      <xdr:row>0</xdr:row>
      <xdr:rowOff>82830</xdr:rowOff>
    </xdr:from>
    <xdr:to>
      <xdr:col>13</xdr:col>
      <xdr:colOff>704021</xdr:colOff>
      <xdr:row>1</xdr:row>
      <xdr:rowOff>91113</xdr:rowOff>
    </xdr:to>
    <xdr:pic>
      <xdr:nvPicPr>
        <xdr:cNvPr id="24" name="Imagem 2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7412" y="82830"/>
          <a:ext cx="389283" cy="389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621196</xdr:colOff>
      <xdr:row>1</xdr:row>
      <xdr:rowOff>86604</xdr:rowOff>
    </xdr:to>
    <xdr:pic>
      <xdr:nvPicPr>
        <xdr:cNvPr id="27" name="Imagem 2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514350</xdr:colOff>
      <xdr:row>0</xdr:row>
      <xdr:rowOff>85725</xdr:rowOff>
    </xdr:from>
    <xdr:to>
      <xdr:col>13</xdr:col>
      <xdr:colOff>190500</xdr:colOff>
      <xdr:row>1</xdr:row>
      <xdr:rowOff>85725</xdr:rowOff>
    </xdr:to>
    <xdr:pic>
      <xdr:nvPicPr>
        <xdr:cNvPr id="23" name="Imagem 2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5725"/>
          <a:ext cx="381000" cy="381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13" name="Retângulo de cantos arredondados 8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14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1723543" y="1057276"/>
          <a:ext cx="14202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15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3273317" y="1057276"/>
          <a:ext cx="14964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16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4900972" y="1057276"/>
          <a:ext cx="14964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17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6624272" y="1062388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18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6628121" y="1404589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19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7592364" y="1056590"/>
          <a:ext cx="1285530" cy="273325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eaLnBrk="1" fontAlgn="auto" latinLnBrk="0" hangingPunct="1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Pagar</a:t>
          </a:r>
          <a:endParaRPr lang="pt-BR">
            <a:effectLst/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20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8209954" y="1404589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21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9773608" y="1062388"/>
          <a:ext cx="13625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Relatório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22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9777457" y="1404589"/>
          <a:ext cx="13625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eaLnBrk="1" fontAlgn="auto" latinLnBrk="0" hangingPunct="1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13</xdr:col>
      <xdr:colOff>314739</xdr:colOff>
      <xdr:row>0</xdr:row>
      <xdr:rowOff>82830</xdr:rowOff>
    </xdr:from>
    <xdr:to>
      <xdr:col>14</xdr:col>
      <xdr:colOff>0</xdr:colOff>
      <xdr:row>1</xdr:row>
      <xdr:rowOff>91113</xdr:rowOff>
    </xdr:to>
    <xdr:pic>
      <xdr:nvPicPr>
        <xdr:cNvPr id="24" name="Imagem 2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7413" y="82830"/>
          <a:ext cx="389283" cy="389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621196</xdr:colOff>
      <xdr:row>1</xdr:row>
      <xdr:rowOff>86604</xdr:rowOff>
    </xdr:to>
    <xdr:pic>
      <xdr:nvPicPr>
        <xdr:cNvPr id="26" name="Imagem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514350</xdr:colOff>
      <xdr:row>0</xdr:row>
      <xdr:rowOff>85725</xdr:rowOff>
    </xdr:from>
    <xdr:to>
      <xdr:col>13</xdr:col>
      <xdr:colOff>190500</xdr:colOff>
      <xdr:row>1</xdr:row>
      <xdr:rowOff>85725</xdr:rowOff>
    </xdr:to>
    <xdr:pic>
      <xdr:nvPicPr>
        <xdr:cNvPr id="23" name="Imagem 2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5725"/>
          <a:ext cx="381000" cy="381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1</xdr:row>
      <xdr:rowOff>167640</xdr:rowOff>
    </xdr:to>
    <xdr:sp macro="" textlink="">
      <xdr:nvSpPr>
        <xdr:cNvPr id="7169" name="Caixa de Texto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6045849-943C-4758-A78A-BDA88ECBF50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38200" cy="548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http://www.eumaisrico.com/inicio/planilha1-0/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2" name="Retângulo de cantos arredondados 8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3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723543" y="1057276"/>
          <a:ext cx="14202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4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273317" y="1057276"/>
          <a:ext cx="14964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5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900972" y="1057276"/>
          <a:ext cx="14964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6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624272" y="1062388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7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6628121" y="1404589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8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206105" y="1062388"/>
          <a:ext cx="13625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eaLnBrk="1" fontAlgn="auto" latinLnBrk="0" hangingPunct="1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Pagar</a:t>
          </a:r>
          <a:endParaRPr lang="pt-BR">
            <a:effectLst/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9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8209954" y="1404589"/>
          <a:ext cx="1362559" cy="276224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10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9773608" y="1062388"/>
          <a:ext cx="13625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Relatório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11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9777457" y="1404589"/>
          <a:ext cx="13625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13</xdr:col>
      <xdr:colOff>314740</xdr:colOff>
      <xdr:row>0</xdr:row>
      <xdr:rowOff>82830</xdr:rowOff>
    </xdr:from>
    <xdr:to>
      <xdr:col>14</xdr:col>
      <xdr:colOff>1</xdr:colOff>
      <xdr:row>1</xdr:row>
      <xdr:rowOff>91113</xdr:rowOff>
    </xdr:to>
    <xdr:pic>
      <xdr:nvPicPr>
        <xdr:cNvPr id="13" name="Imagem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7414" y="82830"/>
          <a:ext cx="389283" cy="389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621196</xdr:colOff>
      <xdr:row>1</xdr:row>
      <xdr:rowOff>86604</xdr:rowOff>
    </xdr:to>
    <xdr:pic>
      <xdr:nvPicPr>
        <xdr:cNvPr id="16" name="Imagem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514350</xdr:colOff>
      <xdr:row>0</xdr:row>
      <xdr:rowOff>85725</xdr:rowOff>
    </xdr:from>
    <xdr:to>
      <xdr:col>13</xdr:col>
      <xdr:colOff>190500</xdr:colOff>
      <xdr:row>1</xdr:row>
      <xdr:rowOff>85725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5725"/>
          <a:ext cx="381000" cy="381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12</xdr:row>
      <xdr:rowOff>4763</xdr:rowOff>
    </xdr:from>
    <xdr:to>
      <xdr:col>13</xdr:col>
      <xdr:colOff>685801</xdr:colOff>
      <xdr:row>27</xdr:row>
      <xdr:rowOff>9526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638</xdr:colOff>
      <xdr:row>3</xdr:row>
      <xdr:rowOff>123826</xdr:rowOff>
    </xdr:from>
    <xdr:to>
      <xdr:col>1</xdr:col>
      <xdr:colOff>1344682</xdr:colOff>
      <xdr:row>5</xdr:row>
      <xdr:rowOff>195146</xdr:rowOff>
    </xdr:to>
    <xdr:sp macro="" textlink="">
      <xdr:nvSpPr>
        <xdr:cNvPr id="14" name="Retângulo de cantos arredondados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248288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pt-BR" sz="600" b="1" u="none">
              <a:solidFill>
                <a:schemeClr val="bg1"/>
              </a:solidFill>
            </a:rPr>
          </a:br>
          <a:r>
            <a:rPr lang="pt-BR" sz="1700" b="1" u="none">
              <a:solidFill>
                <a:schemeClr val="bg1"/>
              </a:solidFill>
            </a:rPr>
            <a:t>Painel</a:t>
          </a:r>
        </a:p>
      </xdr:txBody>
    </xdr:sp>
    <xdr:clientData/>
  </xdr:twoCellAnchor>
  <xdr:twoCellAnchor>
    <xdr:from>
      <xdr:col>1</xdr:col>
      <xdr:colOff>1475893</xdr:colOff>
      <xdr:row>3</xdr:row>
      <xdr:rowOff>123826</xdr:rowOff>
    </xdr:from>
    <xdr:to>
      <xdr:col>3</xdr:col>
      <xdr:colOff>476787</xdr:colOff>
      <xdr:row>5</xdr:row>
      <xdr:rowOff>195146</xdr:rowOff>
    </xdr:to>
    <xdr:sp macro="" textlink="">
      <xdr:nvSpPr>
        <xdr:cNvPr id="15" name="Retângulo de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1723543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F.</a:t>
          </a:r>
          <a:r>
            <a:rPr lang="pt-BR" sz="1700" b="1" u="none" baseline="0">
              <a:solidFill>
                <a:schemeClr val="bg1"/>
              </a:solidFill>
            </a:rPr>
            <a:t> Caixa</a:t>
          </a:r>
          <a:endParaRPr lang="pt-BR" sz="17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606317</xdr:colOff>
      <xdr:row>3</xdr:row>
      <xdr:rowOff>123826</xdr:rowOff>
    </xdr:from>
    <xdr:to>
      <xdr:col>5</xdr:col>
      <xdr:colOff>540661</xdr:colOff>
      <xdr:row>5</xdr:row>
      <xdr:rowOff>195146</xdr:rowOff>
    </xdr:to>
    <xdr:sp macro="" textlink="">
      <xdr:nvSpPr>
        <xdr:cNvPr id="16" name="Retângulo de cantos arredondados 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3197117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6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600">
            <a:effectLst/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Controle</a:t>
          </a:r>
        </a:p>
      </xdr:txBody>
    </xdr:sp>
    <xdr:clientData/>
  </xdr:twoCellAnchor>
  <xdr:twoCellAnchor>
    <xdr:from>
      <xdr:col>5</xdr:col>
      <xdr:colOff>671872</xdr:colOff>
      <xdr:row>3</xdr:row>
      <xdr:rowOff>123826</xdr:rowOff>
    </xdr:from>
    <xdr:to>
      <xdr:col>7</xdr:col>
      <xdr:colOff>606216</xdr:colOff>
      <xdr:row>5</xdr:row>
      <xdr:rowOff>195146</xdr:rowOff>
    </xdr:to>
    <xdr:sp macro="" textlink="">
      <xdr:nvSpPr>
        <xdr:cNvPr id="17" name="Retângulo de cantos arredondados 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4672372" y="1057276"/>
          <a:ext cx="1344044" cy="62377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600" b="1" u="none">
            <a:solidFill>
              <a:schemeClr val="bg1"/>
            </a:solidFill>
          </a:endParaRPr>
        </a:p>
        <a:p>
          <a:pPr algn="ctr"/>
          <a:r>
            <a:rPr lang="pt-BR" sz="1700" b="1" u="none">
              <a:solidFill>
                <a:schemeClr val="bg1"/>
              </a:solidFill>
            </a:rPr>
            <a:t>Caixa</a:t>
          </a:r>
        </a:p>
      </xdr:txBody>
    </xdr:sp>
    <xdr:clientData/>
  </xdr:twoCellAnchor>
  <xdr:twoCellAnchor>
    <xdr:from>
      <xdr:col>8</xdr:col>
      <xdr:colOff>52022</xdr:colOff>
      <xdr:row>3</xdr:row>
      <xdr:rowOff>128938</xdr:rowOff>
    </xdr:from>
    <xdr:to>
      <xdr:col>9</xdr:col>
      <xdr:colOff>633531</xdr:colOff>
      <xdr:row>4</xdr:row>
      <xdr:rowOff>128937</xdr:rowOff>
    </xdr:to>
    <xdr:sp macro="" textlink="">
      <xdr:nvSpPr>
        <xdr:cNvPr id="18" name="Retângulo de cantos arredondados 8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6167072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>
    <xdr:from>
      <xdr:col>8</xdr:col>
      <xdr:colOff>55871</xdr:colOff>
      <xdr:row>4</xdr:row>
      <xdr:rowOff>194914</xdr:rowOff>
    </xdr:from>
    <xdr:to>
      <xdr:col>9</xdr:col>
      <xdr:colOff>637380</xdr:colOff>
      <xdr:row>5</xdr:row>
      <xdr:rowOff>194913</xdr:rowOff>
    </xdr:to>
    <xdr:sp macro="" textlink="">
      <xdr:nvSpPr>
        <xdr:cNvPr id="19" name="Retângulo de cantos arredondados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6170921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0" u="none">
              <a:solidFill>
                <a:schemeClr val="bg1"/>
              </a:solidFill>
            </a:rPr>
            <a:t>Patrimônio</a:t>
          </a:r>
        </a:p>
      </xdr:txBody>
    </xdr:sp>
    <xdr:clientData/>
  </xdr:twoCellAnchor>
  <xdr:twoCellAnchor>
    <xdr:from>
      <xdr:col>10</xdr:col>
      <xdr:colOff>71755</xdr:colOff>
      <xdr:row>3</xdr:row>
      <xdr:rowOff>128938</xdr:rowOff>
    </xdr:from>
    <xdr:to>
      <xdr:col>11</xdr:col>
      <xdr:colOff>653264</xdr:colOff>
      <xdr:row>4</xdr:row>
      <xdr:rowOff>128937</xdr:rowOff>
    </xdr:to>
    <xdr:sp macro="" textlink="">
      <xdr:nvSpPr>
        <xdr:cNvPr id="24" name="Retângulo de cantos arredondados 8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/>
      </xdr:nvSpPr>
      <xdr:spPr>
        <a:xfrm>
          <a:off x="7596505" y="1062388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Pagar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75604</xdr:colOff>
      <xdr:row>4</xdr:row>
      <xdr:rowOff>194914</xdr:rowOff>
    </xdr:from>
    <xdr:to>
      <xdr:col>11</xdr:col>
      <xdr:colOff>657113</xdr:colOff>
      <xdr:row>5</xdr:row>
      <xdr:rowOff>194913</xdr:rowOff>
    </xdr:to>
    <xdr:sp macro="" textlink="">
      <xdr:nvSpPr>
        <xdr:cNvPr id="26" name="Retângulo de cantos arredondados 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/>
      </xdr:nvSpPr>
      <xdr:spPr>
        <a:xfrm>
          <a:off x="7600354" y="1404589"/>
          <a:ext cx="1286359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Cont. a Receber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77158</xdr:colOff>
      <xdr:row>3</xdr:row>
      <xdr:rowOff>128938</xdr:rowOff>
    </xdr:from>
    <xdr:to>
      <xdr:col>13</xdr:col>
      <xdr:colOff>658666</xdr:colOff>
      <xdr:row>4</xdr:row>
      <xdr:rowOff>128937</xdr:rowOff>
    </xdr:to>
    <xdr:sp macro="" textlink="">
      <xdr:nvSpPr>
        <xdr:cNvPr id="27" name="Retângulo de cantos arredondados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/>
      </xdr:nvSpPr>
      <xdr:spPr>
        <a:xfrm>
          <a:off x="9011608" y="1062388"/>
          <a:ext cx="1286358" cy="276224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Relatório</a:t>
          </a:r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81007</xdr:colOff>
      <xdr:row>4</xdr:row>
      <xdr:rowOff>194914</xdr:rowOff>
    </xdr:from>
    <xdr:to>
      <xdr:col>13</xdr:col>
      <xdr:colOff>662515</xdr:colOff>
      <xdr:row>5</xdr:row>
      <xdr:rowOff>194913</xdr:rowOff>
    </xdr:to>
    <xdr:sp macro="" textlink="">
      <xdr:nvSpPr>
        <xdr:cNvPr id="28" name="Retângulo de cantos arredondados 8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/>
      </xdr:nvSpPr>
      <xdr:spPr>
        <a:xfrm>
          <a:off x="9015457" y="1404589"/>
          <a:ext cx="1286358" cy="276224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Resultado</a:t>
          </a:r>
          <a:endParaRPr lang="pt-BR" sz="1200">
            <a:effectLst/>
          </a:endParaRPr>
        </a:p>
        <a:p>
          <a:pPr algn="ctr"/>
          <a:endParaRPr lang="pt-BR" sz="1200" b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13</xdr:col>
      <xdr:colOff>314740</xdr:colOff>
      <xdr:row>0</xdr:row>
      <xdr:rowOff>82830</xdr:rowOff>
    </xdr:from>
    <xdr:to>
      <xdr:col>14</xdr:col>
      <xdr:colOff>1</xdr:colOff>
      <xdr:row>1</xdr:row>
      <xdr:rowOff>91113</xdr:rowOff>
    </xdr:to>
    <xdr:pic>
      <xdr:nvPicPr>
        <xdr:cNvPr id="20" name="Imagem 1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7414" y="82830"/>
          <a:ext cx="389283" cy="389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621196</xdr:colOff>
      <xdr:row>1</xdr:row>
      <xdr:rowOff>86604</xdr:rowOff>
    </xdr:to>
    <xdr:pic>
      <xdr:nvPicPr>
        <xdr:cNvPr id="25" name="Imagem 2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7674" cy="46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514350</xdr:colOff>
      <xdr:row>0</xdr:row>
      <xdr:rowOff>85725</xdr:rowOff>
    </xdr:from>
    <xdr:to>
      <xdr:col>13</xdr:col>
      <xdr:colOff>190500</xdr:colOff>
      <xdr:row>1</xdr:row>
      <xdr:rowOff>85725</xdr:rowOff>
    </xdr:to>
    <xdr:pic>
      <xdr:nvPicPr>
        <xdr:cNvPr id="22" name="Imagem 2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5725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rilhant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maisrico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26"/>
  <sheetViews>
    <sheetView tabSelected="1" zoomScale="115" zoomScaleNormal="115" workbookViewId="0"/>
  </sheetViews>
  <sheetFormatPr defaultColWidth="9.109375" defaultRowHeight="13.2" x14ac:dyDescent="0.25"/>
  <cols>
    <col min="1" max="1" width="3.6640625" style="71" customWidth="1"/>
    <col min="2" max="2" width="24.5546875" style="71" customWidth="1"/>
    <col min="3" max="14" width="10.5546875" style="71" customWidth="1"/>
    <col min="15" max="16384" width="9.109375" style="71"/>
  </cols>
  <sheetData>
    <row r="1" spans="1:14" ht="30" customHeight="1" x14ac:dyDescent="0.25">
      <c r="G1" s="113"/>
    </row>
    <row r="2" spans="1:14" ht="21.9" customHeight="1" x14ac:dyDescent="0.25"/>
    <row r="3" spans="1:14" ht="21.9" customHeight="1" x14ac:dyDescent="0.25">
      <c r="B3" s="72">
        <f>PAINEL!E11</f>
        <v>0</v>
      </c>
      <c r="C3" s="72"/>
      <c r="D3" s="72"/>
      <c r="E3" s="72"/>
      <c r="F3" s="72"/>
      <c r="G3" s="72"/>
      <c r="H3" s="72"/>
      <c r="I3" s="120" t="s">
        <v>80</v>
      </c>
      <c r="J3" s="120"/>
      <c r="K3" s="120"/>
      <c r="L3" s="120"/>
      <c r="M3" s="120"/>
      <c r="N3" s="72">
        <f>PAINEL!E10</f>
        <v>0</v>
      </c>
    </row>
    <row r="4" spans="1:14" ht="21.9" customHeight="1" x14ac:dyDescent="0.25"/>
    <row r="5" spans="1:14" ht="21.9" customHeight="1" x14ac:dyDescent="0.25"/>
    <row r="6" spans="1:14" ht="21.9" customHeight="1" x14ac:dyDescent="0.25"/>
    <row r="7" spans="1:14" ht="21.9" customHeight="1" x14ac:dyDescent="0.25">
      <c r="A7" s="73"/>
      <c r="B7" s="74"/>
      <c r="C7" s="74"/>
      <c r="D7" s="74"/>
      <c r="E7" s="74"/>
      <c r="F7" s="74"/>
      <c r="G7" s="74"/>
      <c r="H7" s="74"/>
      <c r="I7" s="74"/>
      <c r="J7" s="75"/>
    </row>
    <row r="8" spans="1:14" x14ac:dyDescent="0.25">
      <c r="A8" s="73"/>
      <c r="B8" s="114" t="s">
        <v>79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13.8" thickBo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4" ht="24.6" thickTop="1" thickBot="1" x14ac:dyDescent="0.45">
      <c r="A10" s="73"/>
      <c r="B10" s="115" t="s">
        <v>0</v>
      </c>
      <c r="C10" s="115"/>
      <c r="D10" s="116"/>
      <c r="E10" s="121"/>
      <c r="F10" s="122"/>
      <c r="G10" s="123"/>
      <c r="H10" s="76"/>
      <c r="I10" s="76"/>
      <c r="J10" s="75"/>
    </row>
    <row r="11" spans="1:14" ht="24.6" thickTop="1" thickBot="1" x14ac:dyDescent="0.35">
      <c r="A11" s="73"/>
      <c r="B11" s="115" t="s">
        <v>1</v>
      </c>
      <c r="C11" s="115"/>
      <c r="D11" s="116"/>
      <c r="E11" s="121"/>
      <c r="F11" s="122"/>
      <c r="G11" s="122"/>
      <c r="H11" s="122"/>
      <c r="I11" s="123"/>
      <c r="J11" s="75"/>
    </row>
    <row r="12" spans="1:14" ht="24.6" thickTop="1" thickBot="1" x14ac:dyDescent="0.35">
      <c r="A12" s="73"/>
      <c r="B12" s="115" t="s">
        <v>2</v>
      </c>
      <c r="C12" s="115"/>
      <c r="D12" s="116"/>
      <c r="E12" s="117"/>
      <c r="F12" s="118"/>
      <c r="G12" s="118"/>
      <c r="H12" s="118"/>
      <c r="I12" s="119"/>
      <c r="J12" s="75"/>
    </row>
    <row r="13" spans="1:14" ht="24.6" thickTop="1" thickBot="1" x14ac:dyDescent="0.35">
      <c r="A13" s="73"/>
      <c r="B13" s="115" t="s">
        <v>3</v>
      </c>
      <c r="C13" s="115"/>
      <c r="D13" s="116"/>
      <c r="E13" s="117"/>
      <c r="F13" s="118"/>
      <c r="G13" s="118"/>
      <c r="H13" s="118"/>
      <c r="I13" s="119"/>
      <c r="J13" s="75"/>
    </row>
    <row r="14" spans="1:14" ht="24.6" thickTop="1" thickBot="1" x14ac:dyDescent="0.35">
      <c r="A14" s="73"/>
      <c r="B14" s="115" t="s">
        <v>4</v>
      </c>
      <c r="C14" s="115"/>
      <c r="D14" s="116"/>
      <c r="E14" s="117"/>
      <c r="F14" s="118"/>
      <c r="G14" s="118"/>
      <c r="H14" s="118"/>
      <c r="I14" s="119"/>
      <c r="J14" s="75"/>
    </row>
    <row r="15" spans="1:14" ht="14.4" thickTop="1" x14ac:dyDescent="0.25">
      <c r="A15" s="73"/>
      <c r="B15" s="74"/>
      <c r="C15" s="77" t="s">
        <v>5</v>
      </c>
      <c r="D15" s="74"/>
      <c r="E15" s="74"/>
      <c r="F15" s="74"/>
      <c r="G15" s="74"/>
      <c r="H15" s="74"/>
      <c r="I15" s="74"/>
      <c r="J15" s="75"/>
    </row>
    <row r="16" spans="1:14" x14ac:dyDescent="0.25">
      <c r="A16" s="73"/>
      <c r="B16" s="74"/>
      <c r="C16" s="74"/>
      <c r="D16" s="74"/>
      <c r="E16" s="74"/>
      <c r="F16" s="74"/>
      <c r="G16" s="74"/>
      <c r="H16" s="74"/>
      <c r="I16" s="74"/>
      <c r="J16" s="75"/>
    </row>
    <row r="17" spans="1:10" x14ac:dyDescent="0.25">
      <c r="A17" s="73"/>
      <c r="B17" s="74"/>
      <c r="C17" s="74"/>
      <c r="D17" s="74"/>
      <c r="E17" s="74"/>
      <c r="F17" s="74"/>
      <c r="G17" s="74"/>
      <c r="H17" s="74"/>
      <c r="I17" s="74"/>
      <c r="J17" s="75"/>
    </row>
    <row r="18" spans="1:10" x14ac:dyDescent="0.25">
      <c r="A18" s="73"/>
      <c r="B18" s="74"/>
      <c r="C18" s="74"/>
      <c r="D18" s="74"/>
      <c r="E18" s="74"/>
      <c r="F18" s="74"/>
      <c r="G18" s="74"/>
      <c r="H18" s="74"/>
      <c r="I18" s="74"/>
      <c r="J18" s="75"/>
    </row>
    <row r="19" spans="1:10" ht="15" x14ac:dyDescent="0.25">
      <c r="A19" s="73"/>
      <c r="B19" s="74"/>
      <c r="C19" s="78"/>
      <c r="D19" s="74"/>
      <c r="E19" s="74"/>
      <c r="F19" s="74"/>
      <c r="G19" s="74"/>
      <c r="H19" s="74"/>
      <c r="I19" s="74"/>
      <c r="J19" s="75"/>
    </row>
    <row r="20" spans="1:10" ht="15" x14ac:dyDescent="0.25">
      <c r="A20" s="73"/>
      <c r="B20" s="74"/>
      <c r="C20" s="78"/>
      <c r="D20" s="74"/>
      <c r="E20" s="74"/>
      <c r="F20" s="74"/>
      <c r="G20" s="74"/>
      <c r="H20" s="74"/>
      <c r="I20" s="74"/>
      <c r="J20" s="75"/>
    </row>
    <row r="21" spans="1:10" x14ac:dyDescent="0.25">
      <c r="A21" s="73"/>
      <c r="B21" s="79" t="s">
        <v>6</v>
      </c>
      <c r="C21" s="74"/>
      <c r="D21" s="74"/>
      <c r="E21" s="74"/>
      <c r="F21" s="74"/>
      <c r="G21" s="74"/>
      <c r="H21" s="74"/>
      <c r="I21" s="74"/>
      <c r="J21" s="75"/>
    </row>
    <row r="22" spans="1:10" x14ac:dyDescent="0.25">
      <c r="A22" s="73"/>
      <c r="B22" s="74" t="s">
        <v>7</v>
      </c>
      <c r="C22" s="74"/>
      <c r="D22" s="74"/>
      <c r="E22" s="74"/>
      <c r="F22" s="74"/>
      <c r="G22" s="74"/>
      <c r="H22" s="74"/>
      <c r="I22" s="74"/>
      <c r="J22" s="75"/>
    </row>
    <row r="23" spans="1:10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5"/>
    </row>
    <row r="24" spans="1:10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5"/>
    </row>
    <row r="25" spans="1:10" x14ac:dyDescent="0.25">
      <c r="A25" s="73"/>
    </row>
    <row r="26" spans="1:10" x14ac:dyDescent="0.25">
      <c r="A26" s="80"/>
      <c r="B26" s="81"/>
      <c r="C26" s="81"/>
      <c r="D26" s="81"/>
      <c r="E26" s="81"/>
      <c r="F26" s="81"/>
      <c r="G26" s="81"/>
      <c r="H26" s="81"/>
      <c r="I26" s="81"/>
      <c r="J26" s="82"/>
    </row>
  </sheetData>
  <sheetProtection algorithmName="SHA-512" hashValue="KcXw7qYjPSgUPrzsD9sILY7B4fyMJmIzpG3awGwJwDQfHYAe5uKYUWoEwPTo+BnXNBgkQFCZh9mQlD/y/Mwqhg==" saltValue="Q5cdtqpauxg8xBvFZN/v9g==" spinCount="100000" sheet="1" objects="1" scenarios="1"/>
  <mergeCells count="12">
    <mergeCell ref="B8:N8"/>
    <mergeCell ref="B14:D14"/>
    <mergeCell ref="E14:I14"/>
    <mergeCell ref="I3:M3"/>
    <mergeCell ref="B13:D13"/>
    <mergeCell ref="E13:I13"/>
    <mergeCell ref="E12:I12"/>
    <mergeCell ref="B10:D10"/>
    <mergeCell ref="B11:D11"/>
    <mergeCell ref="B12:D12"/>
    <mergeCell ref="E10:G10"/>
    <mergeCell ref="E11:I11"/>
  </mergeCells>
  <hyperlinks>
    <hyperlink ref="B21" r:id="rId1"/>
  </hyperlinks>
  <pageMargins left="0.511811024" right="0.511811024" top="0.78740157499999996" bottom="0.78740157499999996" header="0.31496062000000002" footer="0.31496062000000002"/>
  <pageSetup paperSize="9" scale="6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N85"/>
  <sheetViews>
    <sheetView showGridLines="0" zoomScale="115" zoomScaleNormal="115" zoomScaleSheetLayoutView="70" workbookViewId="0"/>
  </sheetViews>
  <sheetFormatPr defaultColWidth="9.109375" defaultRowHeight="13.2" x14ac:dyDescent="0.25"/>
  <cols>
    <col min="1" max="1" width="3.6640625" style="88" customWidth="1"/>
    <col min="2" max="2" width="24.5546875" style="88" customWidth="1"/>
    <col min="3" max="14" width="10.5546875" style="88" customWidth="1"/>
    <col min="15" max="16384" width="9.109375" style="88"/>
  </cols>
  <sheetData>
    <row r="1" spans="2:14" s="85" customFormat="1" ht="30" customHeight="1" x14ac:dyDescent="0.25">
      <c r="F1" s="107"/>
      <c r="G1" s="107"/>
    </row>
    <row r="2" spans="2:14" s="85" customFormat="1" ht="21.9" customHeight="1" x14ac:dyDescent="0.25"/>
    <row r="3" spans="2:14" s="85" customFormat="1" ht="21.9" customHeight="1" x14ac:dyDescent="0.25">
      <c r="B3" s="86">
        <f>PAINEL!E11</f>
        <v>0</v>
      </c>
      <c r="C3" s="86"/>
      <c r="D3" s="86"/>
      <c r="E3" s="86"/>
      <c r="F3" s="86"/>
      <c r="G3" s="86"/>
      <c r="H3" s="86"/>
      <c r="I3" s="130" t="s">
        <v>73</v>
      </c>
      <c r="J3" s="130"/>
      <c r="K3" s="130"/>
      <c r="L3" s="130"/>
      <c r="M3" s="130"/>
      <c r="N3" s="86">
        <f>PAINEL!E10</f>
        <v>0</v>
      </c>
    </row>
    <row r="4" spans="2:14" s="85" customFormat="1" ht="21.9" customHeight="1" x14ac:dyDescent="0.25"/>
    <row r="5" spans="2:14" s="85" customFormat="1" ht="21.9" customHeight="1" x14ac:dyDescent="0.25"/>
    <row r="6" spans="2:14" s="85" customFormat="1" ht="21.9" customHeight="1" x14ac:dyDescent="0.25"/>
    <row r="7" spans="2:14" ht="21.9" customHeight="1" x14ac:dyDescent="0.2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2:14" ht="33" customHeight="1" x14ac:dyDescent="0.25">
      <c r="B8" s="132">
        <f>B3</f>
        <v>0</v>
      </c>
      <c r="C8" s="132"/>
      <c r="D8" s="132"/>
      <c r="E8" s="132"/>
      <c r="F8" s="132"/>
      <c r="G8" s="132"/>
      <c r="H8" s="132"/>
      <c r="I8" s="89"/>
      <c r="J8" s="89"/>
      <c r="K8" s="89"/>
      <c r="L8" s="89"/>
      <c r="M8" s="89"/>
      <c r="N8" s="90">
        <f>N3</f>
        <v>0</v>
      </c>
    </row>
    <row r="9" spans="2:14" ht="45" customHeight="1" x14ac:dyDescent="0.25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ht="44.4" x14ac:dyDescent="0.25">
      <c r="B10" s="131" t="s">
        <v>81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2:14" ht="45" customHeight="1" x14ac:dyDescent="0.25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2:14" ht="19.8" x14ac:dyDescent="0.25">
      <c r="B12" s="94">
        <f>N8</f>
        <v>0</v>
      </c>
      <c r="C12" s="95" t="s">
        <v>9</v>
      </c>
      <c r="D12" s="95" t="s">
        <v>10</v>
      </c>
      <c r="E12" s="95" t="s">
        <v>11</v>
      </c>
      <c r="F12" s="95" t="s">
        <v>12</v>
      </c>
      <c r="G12" s="95" t="s">
        <v>13</v>
      </c>
      <c r="H12" s="95" t="s">
        <v>14</v>
      </c>
      <c r="I12" s="95" t="s">
        <v>15</v>
      </c>
      <c r="J12" s="95" t="s">
        <v>16</v>
      </c>
      <c r="K12" s="95" t="s">
        <v>17</v>
      </c>
      <c r="L12" s="95" t="s">
        <v>18</v>
      </c>
      <c r="M12" s="95" t="s">
        <v>19</v>
      </c>
      <c r="N12" s="95" t="s">
        <v>20</v>
      </c>
    </row>
    <row r="13" spans="2:14" ht="20.25" customHeight="1" x14ac:dyDescent="0.25">
      <c r="B13" s="91" t="s">
        <v>74</v>
      </c>
      <c r="C13" s="92">
        <f>CONTROLE!C13</f>
        <v>0</v>
      </c>
      <c r="D13" s="92">
        <f>CONTROLE!D13</f>
        <v>0</v>
      </c>
      <c r="E13" s="92">
        <f>CONTROLE!E13</f>
        <v>0</v>
      </c>
      <c r="F13" s="92">
        <f>CONTROLE!F13</f>
        <v>0</v>
      </c>
      <c r="G13" s="92">
        <f>CONTROLE!G13</f>
        <v>0</v>
      </c>
      <c r="H13" s="92">
        <f>CONTROLE!H13</f>
        <v>0</v>
      </c>
      <c r="I13" s="92">
        <f>CONTROLE!I13</f>
        <v>0</v>
      </c>
      <c r="J13" s="92">
        <f>CONTROLE!J13</f>
        <v>0</v>
      </c>
      <c r="K13" s="92">
        <f>CONTROLE!K13</f>
        <v>0</v>
      </c>
      <c r="L13" s="92">
        <f>CONTROLE!L13</f>
        <v>0</v>
      </c>
      <c r="M13" s="92">
        <f>CONTROLE!M13</f>
        <v>0</v>
      </c>
      <c r="N13" s="92">
        <f>CONTROLE!N13</f>
        <v>0</v>
      </c>
    </row>
    <row r="14" spans="2:14" x14ac:dyDescent="0.25">
      <c r="B14" s="87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2:14" ht="15" x14ac:dyDescent="0.25">
      <c r="B15" s="91" t="s">
        <v>75</v>
      </c>
      <c r="C15" s="92">
        <f>PAINEL!E12</f>
        <v>0</v>
      </c>
      <c r="D15" s="92">
        <f>C15</f>
        <v>0</v>
      </c>
      <c r="E15" s="92">
        <f>D15</f>
        <v>0</v>
      </c>
      <c r="F15" s="92">
        <f>E15</f>
        <v>0</v>
      </c>
      <c r="G15" s="92">
        <f>F15</f>
        <v>0</v>
      </c>
      <c r="H15" s="92">
        <f t="shared" ref="H15" si="0">G15</f>
        <v>0</v>
      </c>
      <c r="I15" s="92">
        <f>H15</f>
        <v>0</v>
      </c>
      <c r="J15" s="92">
        <f t="shared" ref="J15:N15" si="1">I15</f>
        <v>0</v>
      </c>
      <c r="K15" s="92">
        <f>J15</f>
        <v>0</v>
      </c>
      <c r="L15" s="92">
        <f t="shared" si="1"/>
        <v>0</v>
      </c>
      <c r="M15" s="92">
        <f>L15</f>
        <v>0</v>
      </c>
      <c r="N15" s="92">
        <f t="shared" si="1"/>
        <v>0</v>
      </c>
    </row>
    <row r="16" spans="2:14" x14ac:dyDescent="0.25">
      <c r="B16" s="87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2:14" ht="15" x14ac:dyDescent="0.25">
      <c r="B17" s="96" t="s">
        <v>87</v>
      </c>
      <c r="C17" s="97" t="e">
        <f>(C13-PAINEL!E13)/(C15-PAINEL!E13)</f>
        <v>#DIV/0!</v>
      </c>
      <c r="D17" s="97" t="e">
        <f>(D13-PAINEL!E13)/(D15-PAINEL!E13)</f>
        <v>#DIV/0!</v>
      </c>
      <c r="E17" s="97" t="e">
        <f>(E13-PAINEL!E13)/(E15-PAINEL!E13)</f>
        <v>#DIV/0!</v>
      </c>
      <c r="F17" s="97" t="e">
        <f>(F13-PAINEL!E13)/(F15-PAINEL!E13)</f>
        <v>#DIV/0!</v>
      </c>
      <c r="G17" s="97" t="e">
        <f>(G13-PAINEL!E13)/(G15-PAINEL!E13)</f>
        <v>#DIV/0!</v>
      </c>
      <c r="H17" s="97" t="e">
        <f>(H13-PAINEL!E13)/(H15-PAINEL!E13)</f>
        <v>#DIV/0!</v>
      </c>
      <c r="I17" s="97" t="e">
        <f>(I13-PAINEL!E13)/(I15-PAINEL!E13)</f>
        <v>#DIV/0!</v>
      </c>
      <c r="J17" s="97" t="e">
        <f>(J13-PAINEL!E13)/(J15-PAINEL!E13)</f>
        <v>#DIV/0!</v>
      </c>
      <c r="K17" s="97" t="e">
        <f>(K13-PAINEL!E13)/(K15-PAINEL!E13)</f>
        <v>#DIV/0!</v>
      </c>
      <c r="L17" s="97" t="e">
        <f>(L13-PAINEL!E13)/(L15-PAINEL!E13)</f>
        <v>#DIV/0!</v>
      </c>
      <c r="M17" s="97" t="e">
        <f>(M13-PAINEL!E13)/(M15-PAINEL!E13)</f>
        <v>#DIV/0!</v>
      </c>
      <c r="N17" s="97" t="e">
        <f>(N13-PAINEL!E13)/(N15-PAINEL!E13)</f>
        <v>#DIV/0!</v>
      </c>
    </row>
    <row r="18" spans="2:14" ht="15.6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2:14" ht="28.5" customHeight="1" thickBot="1" x14ac:dyDescent="0.3">
      <c r="B19" s="108" t="s">
        <v>92</v>
      </c>
      <c r="C19" s="109">
        <f>C13-PAINEL!E13</f>
        <v>0</v>
      </c>
      <c r="D19" s="109">
        <f>D13-C13</f>
        <v>0</v>
      </c>
      <c r="E19" s="109">
        <f t="shared" ref="E19:N19" si="2">E13-D13</f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10">
        <f t="shared" si="2"/>
        <v>0</v>
      </c>
    </row>
    <row r="20" spans="2:14" ht="15" x14ac:dyDescent="0.25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2:14" ht="15" x14ac:dyDescent="0.25">
      <c r="B21" s="96" t="s">
        <v>88</v>
      </c>
      <c r="C21" s="97" t="e">
        <f>(C13-PAINEL!E13)/PAINEL!E13</f>
        <v>#DIV/0!</v>
      </c>
      <c r="D21" s="97" t="e">
        <f>(D13-PAINEL!E13)/PAINEL!E13</f>
        <v>#DIV/0!</v>
      </c>
      <c r="E21" s="97" t="e">
        <f>(E13-PAINEL!E13)/PAINEL!E13</f>
        <v>#DIV/0!</v>
      </c>
      <c r="F21" s="97" t="e">
        <f>(F13-PAINEL!E13)/PAINEL!E13</f>
        <v>#DIV/0!</v>
      </c>
      <c r="G21" s="97" t="e">
        <f>(G13-PAINEL!E13)/PAINEL!E13</f>
        <v>#DIV/0!</v>
      </c>
      <c r="H21" s="97" t="e">
        <f>(H13-PAINEL!E13)/PAINEL!E13</f>
        <v>#DIV/0!</v>
      </c>
      <c r="I21" s="97" t="e">
        <f>(I13-PAINEL!E13)/PAINEL!E13</f>
        <v>#DIV/0!</v>
      </c>
      <c r="J21" s="97" t="e">
        <f>(J13-PAINEL!E13)/PAINEL!E13</f>
        <v>#DIV/0!</v>
      </c>
      <c r="K21" s="97" t="e">
        <f>(K13-PAINEL!E13)/PAINEL!E13</f>
        <v>#DIV/0!</v>
      </c>
      <c r="L21" s="97" t="e">
        <f>(L13-PAINEL!E13)/PAINEL!E13</f>
        <v>#DIV/0!</v>
      </c>
      <c r="M21" s="97" t="e">
        <f>(M13-PAINEL!E13)/PAINEL!E13</f>
        <v>#DIV/0!</v>
      </c>
      <c r="N21" s="97" t="e">
        <f>(N13-PAINEL!E13)/PAINEL!E13</f>
        <v>#DIV/0!</v>
      </c>
    </row>
    <row r="22" spans="2:14" ht="15" x14ac:dyDescent="0.25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2:14" ht="15" x14ac:dyDescent="0.25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2:14" ht="15" x14ac:dyDescent="0.25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2:14" ht="15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14" ht="15" x14ac:dyDescent="0.25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2:14" ht="15" x14ac:dyDescent="0.25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2:14" ht="15" x14ac:dyDescent="0.25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2:14" ht="15" x14ac:dyDescent="0.25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2:14" ht="15" x14ac:dyDescent="0.25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2:14" ht="15" x14ac:dyDescent="0.25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2:14" ht="15" x14ac:dyDescent="0.25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2:14" ht="15" x14ac:dyDescent="0.2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2:14" ht="15" x14ac:dyDescent="0.25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2:14" ht="15" x14ac:dyDescent="0.2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2:14" ht="15" x14ac:dyDescent="0.25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2:14" ht="15" x14ac:dyDescent="0.25"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2:14" ht="15" x14ac:dyDescent="0.25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2:14" ht="15" x14ac:dyDescent="0.25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2:14" ht="15" x14ac:dyDescent="0.25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2:14" ht="15" x14ac:dyDescent="0.25"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2:14" ht="15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2:14" ht="15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2:14" ht="15" x14ac:dyDescent="0.25"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2:14" ht="15" x14ac:dyDescent="0.25"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2:14" ht="15" x14ac:dyDescent="0.25"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2:14" ht="15" x14ac:dyDescent="0.25"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2:14" ht="15" x14ac:dyDescent="0.25"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2:14" ht="15" x14ac:dyDescent="0.25"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2:14" ht="15" x14ac:dyDescent="0.25"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2:14" ht="15" x14ac:dyDescent="0.25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2:14" ht="15" x14ac:dyDescent="0.25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2:14" ht="15" x14ac:dyDescent="0.25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2:14" ht="15" x14ac:dyDescent="0.25"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4" ht="15" x14ac:dyDescent="0.25">
      <c r="B55" s="98"/>
      <c r="C55" s="99"/>
      <c r="D55" s="100"/>
      <c r="E55" s="99"/>
      <c r="F55" s="99"/>
      <c r="G55" s="99"/>
      <c r="H55" s="99"/>
      <c r="I55" s="99"/>
      <c r="J55" s="99"/>
      <c r="K55" s="99"/>
      <c r="L55" s="101"/>
      <c r="M55" s="99"/>
      <c r="N55" s="99"/>
    </row>
    <row r="56" spans="2:14" ht="15" x14ac:dyDescent="0.25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2:14" ht="15" x14ac:dyDescent="0.25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2:14" ht="15" x14ac:dyDescent="0.25"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2:14" ht="15" x14ac:dyDescent="0.25"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2:14" ht="15" x14ac:dyDescent="0.25"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2:14" ht="15" x14ac:dyDescent="0.25"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2:14" ht="15" x14ac:dyDescent="0.25">
      <c r="B62" s="91"/>
      <c r="C62" s="92"/>
      <c r="D62" s="92"/>
      <c r="E62" s="92"/>
      <c r="F62" s="92"/>
      <c r="G62" s="92"/>
      <c r="H62" s="92"/>
      <c r="I62" s="102" t="str">
        <f>INVESTIMENTOS!B8</f>
        <v>INVESTIMENTOS</v>
      </c>
      <c r="J62" s="102">
        <f>INVESTIMENTOS!N8</f>
        <v>0</v>
      </c>
      <c r="K62" s="92"/>
      <c r="L62" s="92"/>
      <c r="M62" s="92"/>
      <c r="N62" s="92"/>
    </row>
    <row r="63" spans="2:14" ht="15" x14ac:dyDescent="0.25">
      <c r="B63" s="91"/>
      <c r="C63" s="92"/>
      <c r="D63" s="92"/>
      <c r="E63" s="92"/>
      <c r="F63" s="92"/>
      <c r="G63" s="92"/>
      <c r="H63" s="92"/>
      <c r="I63" s="102" t="str">
        <f>PATRIMÔNIO!B8</f>
        <v>PATRIMÔNIO</v>
      </c>
      <c r="J63" s="102">
        <f>PATRIMÔNIO!N8</f>
        <v>0</v>
      </c>
      <c r="K63" s="92"/>
      <c r="L63" s="92"/>
      <c r="M63" s="92"/>
      <c r="N63" s="92"/>
    </row>
    <row r="64" spans="2:14" ht="15" x14ac:dyDescent="0.25">
      <c r="B64" s="91"/>
      <c r="C64" s="92"/>
      <c r="D64" s="92"/>
      <c r="E64" s="92"/>
      <c r="F64" s="92"/>
      <c r="G64" s="92"/>
      <c r="H64" s="92"/>
      <c r="I64" s="102" t="str">
        <f>DISPONÍVEL!B8</f>
        <v>DISPONÍVEL</v>
      </c>
      <c r="J64" s="102">
        <f>DISPONÍVEL!N8</f>
        <v>0</v>
      </c>
      <c r="K64" s="92"/>
      <c r="L64" s="92"/>
      <c r="M64" s="92"/>
      <c r="N64" s="92"/>
    </row>
    <row r="65" spans="2:14" ht="15" x14ac:dyDescent="0.25">
      <c r="B65" s="91"/>
      <c r="C65" s="92"/>
      <c r="D65" s="92"/>
      <c r="E65" s="92"/>
      <c r="F65" s="92"/>
      <c r="G65" s="92"/>
      <c r="H65" s="92"/>
      <c r="I65" s="102" t="str">
        <f>'CONTAS A RECEBER'!B8</f>
        <v>CONTAS A RECEBER</v>
      </c>
      <c r="J65" s="102">
        <f>'CONTAS A RECEBER'!N8</f>
        <v>0</v>
      </c>
      <c r="K65" s="92"/>
      <c r="L65" s="92"/>
      <c r="M65" s="92"/>
      <c r="N65" s="92"/>
    </row>
    <row r="66" spans="2:14" x14ac:dyDescent="0.25">
      <c r="B66" s="87"/>
      <c r="C66" s="87"/>
      <c r="D66" s="87"/>
      <c r="E66" s="87"/>
      <c r="F66" s="87"/>
      <c r="G66" s="87"/>
      <c r="H66" s="87"/>
      <c r="I66" s="87" t="str">
        <f>'CONTAS A PAGAR'!B8</f>
        <v>CONTAS A PAGAR</v>
      </c>
      <c r="J66" s="103">
        <f>'CONTAS A PAGAR'!N8</f>
        <v>0</v>
      </c>
      <c r="K66" s="87"/>
      <c r="L66" s="87"/>
      <c r="M66" s="87"/>
      <c r="N66" s="87"/>
    </row>
    <row r="67" spans="2:14" x14ac:dyDescent="0.2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</row>
    <row r="68" spans="2:14" x14ac:dyDescent="0.2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2:14" x14ac:dyDescent="0.2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</row>
    <row r="70" spans="2:14" x14ac:dyDescent="0.2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2:14" x14ac:dyDescent="0.2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</row>
    <row r="72" spans="2:14" x14ac:dyDescent="0.2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</row>
    <row r="73" spans="2:14" x14ac:dyDescent="0.2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2:14" x14ac:dyDescent="0.25">
      <c r="B74" s="104"/>
      <c r="C74" s="104"/>
      <c r="D74" s="104"/>
      <c r="E74" s="104"/>
      <c r="F74" s="87"/>
      <c r="G74" s="87"/>
      <c r="H74" s="87"/>
      <c r="I74" s="87"/>
      <c r="J74" s="87"/>
      <c r="K74" s="87"/>
      <c r="L74" s="87"/>
      <c r="M74" s="87"/>
      <c r="N74" s="87"/>
    </row>
    <row r="75" spans="2:14" x14ac:dyDescent="0.25">
      <c r="B75" s="104"/>
      <c r="C75" s="104"/>
      <c r="D75" s="104"/>
      <c r="E75" s="104"/>
      <c r="F75" s="87"/>
      <c r="G75" s="87"/>
      <c r="H75" s="87"/>
      <c r="I75" s="87"/>
      <c r="J75" s="87"/>
      <c r="K75" s="87"/>
      <c r="L75" s="87"/>
      <c r="M75" s="87"/>
      <c r="N75" s="87"/>
    </row>
    <row r="76" spans="2:14" ht="13.8" x14ac:dyDescent="0.25">
      <c r="B76" s="105" t="s">
        <v>76</v>
      </c>
      <c r="C76" s="133">
        <v>43018</v>
      </c>
      <c r="D76" s="133"/>
      <c r="E76" s="133"/>
      <c r="F76" s="133"/>
      <c r="G76" s="87"/>
      <c r="H76" s="87"/>
      <c r="I76" s="87"/>
      <c r="J76" s="87"/>
      <c r="K76" s="87"/>
      <c r="L76" s="87"/>
      <c r="M76" s="87"/>
      <c r="N76" s="87"/>
    </row>
    <row r="77" spans="2:14" x14ac:dyDescent="0.25">
      <c r="B77" s="104"/>
      <c r="C77" s="104"/>
      <c r="D77" s="104"/>
      <c r="E77" s="104"/>
      <c r="F77" s="87"/>
      <c r="G77" s="87"/>
      <c r="H77" s="87"/>
      <c r="I77" s="87"/>
      <c r="J77" s="87"/>
      <c r="K77" s="87"/>
      <c r="L77" s="87"/>
      <c r="M77" s="87"/>
      <c r="N77" s="87"/>
    </row>
    <row r="78" spans="2:14" x14ac:dyDescent="0.25">
      <c r="B78" s="104"/>
      <c r="C78" s="104"/>
      <c r="D78" s="104"/>
      <c r="E78" s="104"/>
      <c r="F78" s="87"/>
      <c r="G78" s="87"/>
      <c r="H78" s="87"/>
      <c r="I78" s="87"/>
      <c r="J78" s="87"/>
      <c r="K78" s="87"/>
      <c r="L78" s="87"/>
      <c r="M78" s="87"/>
      <c r="N78" s="87"/>
    </row>
    <row r="79" spans="2:14" x14ac:dyDescent="0.2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2:14" x14ac:dyDescent="0.2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2:14" x14ac:dyDescent="0.2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2:14" x14ac:dyDescent="0.2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83" spans="2:14" x14ac:dyDescent="0.25">
      <c r="B83" s="106" t="s">
        <v>82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</row>
    <row r="85" spans="2:14" x14ac:dyDescent="0.25">
      <c r="B85" s="134" t="s">
        <v>78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</row>
  </sheetData>
  <sheetProtection algorithmName="SHA-512" hashValue="vKQmgEivpBQjZxJQpfjpmeydz0rxgTIk5HVD6bQNKLWp/VntxtGr7DGora6ieztnvZDYM6Eui86d2EP7n+uXbQ==" saltValue="7Axto3iJ0enbTJkaGDxHDg==" spinCount="100000" sheet="1" objects="1" scenarios="1"/>
  <mergeCells count="5">
    <mergeCell ref="I3:M3"/>
    <mergeCell ref="B10:N10"/>
    <mergeCell ref="B8:H8"/>
    <mergeCell ref="C76:F76"/>
    <mergeCell ref="B85:N8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N75"/>
  <sheetViews>
    <sheetView showGridLines="0" zoomScale="115" zoomScaleNormal="115" zoomScaleSheetLayoutView="100" workbookViewId="0"/>
  </sheetViews>
  <sheetFormatPr defaultColWidth="9.109375" defaultRowHeight="13.2" x14ac:dyDescent="0.25"/>
  <cols>
    <col min="1" max="1" width="3.6640625" style="26" customWidth="1"/>
    <col min="2" max="2" width="24.5546875" style="26" customWidth="1"/>
    <col min="3" max="14" width="10.5546875" style="26" customWidth="1"/>
    <col min="15" max="16384" width="9.109375" style="26"/>
  </cols>
  <sheetData>
    <row r="1" spans="2:14" ht="30" customHeight="1" x14ac:dyDescent="0.25">
      <c r="B1" s="25"/>
      <c r="C1" s="25"/>
      <c r="D1" s="25"/>
      <c r="E1" s="25"/>
      <c r="G1" s="113"/>
      <c r="H1" s="25"/>
      <c r="I1" s="25"/>
      <c r="J1" s="25"/>
      <c r="K1" s="25"/>
      <c r="L1" s="25"/>
      <c r="M1" s="25"/>
      <c r="N1" s="25"/>
    </row>
    <row r="2" spans="2:14" ht="21.9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21.9" customHeight="1" x14ac:dyDescent="0.25">
      <c r="B3" s="27">
        <f>PAINEL!E11</f>
        <v>0</v>
      </c>
      <c r="C3" s="27"/>
      <c r="D3" s="27"/>
      <c r="E3" s="27"/>
      <c r="F3" s="27"/>
      <c r="G3" s="27"/>
      <c r="H3" s="27"/>
      <c r="I3" s="124" t="s">
        <v>8</v>
      </c>
      <c r="J3" s="124"/>
      <c r="K3" s="124"/>
      <c r="L3" s="124"/>
      <c r="M3" s="124"/>
      <c r="N3" s="27">
        <f>PAINEL!E10</f>
        <v>0</v>
      </c>
    </row>
    <row r="4" spans="2:14" ht="21.9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21.9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21.9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21.9" customHeight="1" x14ac:dyDescent="0.25">
      <c r="B7" s="25"/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18</v>
      </c>
      <c r="M7" s="28" t="s">
        <v>19</v>
      </c>
      <c r="N7" s="28" t="s">
        <v>20</v>
      </c>
    </row>
    <row r="8" spans="2:14" ht="30" customHeight="1" x14ac:dyDescent="0.25">
      <c r="B8" s="84" t="s">
        <v>8</v>
      </c>
      <c r="C8" s="1">
        <f>C9+C21-C10-C32</f>
        <v>0</v>
      </c>
      <c r="D8" s="1">
        <f>C8+D21-D10-D32</f>
        <v>0</v>
      </c>
      <c r="E8" s="1">
        <f t="shared" ref="E8:N8" si="0">D8+E21-E10-E32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</row>
    <row r="9" spans="2:14" ht="15" x14ac:dyDescent="0.25">
      <c r="B9" s="38" t="s">
        <v>21</v>
      </c>
      <c r="C9" s="8">
        <f>PAINEL!E14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5.6" thickBot="1" x14ac:dyDescent="0.3">
      <c r="B10" s="10" t="s">
        <v>22</v>
      </c>
      <c r="C10" s="9">
        <f t="shared" ref="C10:N10" si="1">SUM(C11:C20)</f>
        <v>0</v>
      </c>
      <c r="D10" s="9">
        <f t="shared" si="1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</row>
    <row r="11" spans="2:14" ht="14.4" thickTop="1" thickBot="1" x14ac:dyDescent="0.3">
      <c r="B11" s="53" t="s">
        <v>23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2:14" ht="14.4" thickTop="1" thickBot="1" x14ac:dyDescent="0.3">
      <c r="B12" s="53" t="s">
        <v>24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14.4" thickTop="1" thickBot="1" x14ac:dyDescent="0.3">
      <c r="B13" s="53" t="s">
        <v>50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4.4" thickTop="1" thickBot="1" x14ac:dyDescent="0.3">
      <c r="B14" s="53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2:14" ht="14.4" thickTop="1" thickBot="1" x14ac:dyDescent="0.3">
      <c r="B15" s="53" t="s">
        <v>25</v>
      </c>
      <c r="C15" s="54"/>
      <c r="D15" s="55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2:14" ht="14.4" thickTop="1" thickBot="1" x14ac:dyDescent="0.3">
      <c r="B16" s="53" t="s">
        <v>25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2:14" ht="14.4" thickTop="1" thickBot="1" x14ac:dyDescent="0.3">
      <c r="B17" s="53" t="s">
        <v>25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2:14" ht="14.4" thickTop="1" thickBot="1" x14ac:dyDescent="0.3">
      <c r="B18" s="53" t="s">
        <v>25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2:14" ht="14.4" thickTop="1" thickBot="1" x14ac:dyDescent="0.3">
      <c r="B19" s="53" t="s">
        <v>25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2:14" ht="14.4" thickTop="1" thickBot="1" x14ac:dyDescent="0.3">
      <c r="B20" s="56" t="s">
        <v>25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4" ht="16.2" thickTop="1" thickBot="1" x14ac:dyDescent="0.3">
      <c r="B21" s="29" t="s">
        <v>26</v>
      </c>
      <c r="C21" s="30">
        <f>SUM(C22:C31)</f>
        <v>0</v>
      </c>
      <c r="D21" s="30">
        <f t="shared" ref="D21:N21" si="2">SUM(D22:D31)</f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0</v>
      </c>
    </row>
    <row r="22" spans="2:14" ht="14.4" thickTop="1" thickBot="1" x14ac:dyDescent="0.3">
      <c r="B22" s="58" t="s">
        <v>83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ht="14.4" thickTop="1" thickBot="1" x14ac:dyDescent="0.3">
      <c r="B23" s="58" t="s">
        <v>27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2:14" ht="14.4" thickTop="1" thickBot="1" x14ac:dyDescent="0.3">
      <c r="B24" s="58" t="s">
        <v>28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ht="14.4" thickTop="1" thickBot="1" x14ac:dyDescent="0.3">
      <c r="B25" s="58" t="s">
        <v>29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2:14" ht="14.4" thickTop="1" thickBot="1" x14ac:dyDescent="0.3">
      <c r="B26" s="58" t="s">
        <v>25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14.4" thickTop="1" thickBot="1" x14ac:dyDescent="0.3">
      <c r="B27" s="58" t="s">
        <v>25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2:14" ht="14.4" thickTop="1" thickBot="1" x14ac:dyDescent="0.3">
      <c r="B28" s="58" t="s">
        <v>25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ht="14.4" thickTop="1" thickBot="1" x14ac:dyDescent="0.3">
      <c r="B29" s="58" t="s">
        <v>25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2:14" ht="14.4" thickTop="1" thickBot="1" x14ac:dyDescent="0.3">
      <c r="B30" s="58" t="s">
        <v>25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2:14" ht="14.4" thickTop="1" thickBot="1" x14ac:dyDescent="0.3">
      <c r="B31" s="58" t="s">
        <v>25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2:14" ht="16.2" thickTop="1" thickBot="1" x14ac:dyDescent="0.3">
      <c r="B32" s="31" t="s">
        <v>89</v>
      </c>
      <c r="C32" s="32">
        <f>SUM(C33:C74)</f>
        <v>0</v>
      </c>
      <c r="D32" s="32">
        <f t="shared" ref="D32:N32" si="3">SUM(D33:D74)</f>
        <v>0</v>
      </c>
      <c r="E32" s="32">
        <f t="shared" si="3"/>
        <v>0</v>
      </c>
      <c r="F32" s="32">
        <f t="shared" si="3"/>
        <v>0</v>
      </c>
      <c r="G32" s="32">
        <f t="shared" si="3"/>
        <v>0</v>
      </c>
      <c r="H32" s="32">
        <f t="shared" si="3"/>
        <v>0</v>
      </c>
      <c r="I32" s="32">
        <f t="shared" si="3"/>
        <v>0</v>
      </c>
      <c r="J32" s="32">
        <f t="shared" si="3"/>
        <v>0</v>
      </c>
      <c r="K32" s="32">
        <f t="shared" si="3"/>
        <v>0</v>
      </c>
      <c r="L32" s="32">
        <f t="shared" si="3"/>
        <v>0</v>
      </c>
      <c r="M32" s="32">
        <f t="shared" si="3"/>
        <v>0</v>
      </c>
      <c r="N32" s="32">
        <f t="shared" si="3"/>
        <v>0</v>
      </c>
    </row>
    <row r="33" spans="2:14" ht="14.4" thickTop="1" thickBot="1" x14ac:dyDescent="0.3">
      <c r="B33" s="6" t="s">
        <v>30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ht="14.4" thickTop="1" thickBot="1" x14ac:dyDescent="0.3">
      <c r="B34" s="6" t="s">
        <v>31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ht="14.4" thickTop="1" thickBot="1" x14ac:dyDescent="0.3">
      <c r="B35" s="6" t="s">
        <v>32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4.4" thickTop="1" thickBot="1" x14ac:dyDescent="0.3">
      <c r="B36" s="6" t="s">
        <v>33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14.4" thickTop="1" thickBot="1" x14ac:dyDescent="0.3">
      <c r="B37" s="6" t="s">
        <v>25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4.4" thickTop="1" thickBot="1" x14ac:dyDescent="0.3">
      <c r="B38" s="6" t="s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 ht="14.4" thickTop="1" thickBot="1" x14ac:dyDescent="0.3">
      <c r="B39" s="6" t="s">
        <v>25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ht="14.4" thickTop="1" thickBot="1" x14ac:dyDescent="0.3">
      <c r="B40" s="6" t="s">
        <v>25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ht="14.4" thickTop="1" thickBot="1" x14ac:dyDescent="0.3">
      <c r="B41" s="6" t="s">
        <v>25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4.4" thickTop="1" thickBot="1" x14ac:dyDescent="0.3">
      <c r="B42" s="6" t="s">
        <v>25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14.4" thickTop="1" thickBot="1" x14ac:dyDescent="0.3">
      <c r="B43" s="6" t="s">
        <v>25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ht="14.4" thickTop="1" thickBot="1" x14ac:dyDescent="0.3">
      <c r="B44" s="6" t="s">
        <v>25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ht="14.4" thickTop="1" thickBot="1" x14ac:dyDescent="0.3">
      <c r="B45" s="6" t="s">
        <v>25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14.4" thickTop="1" thickBot="1" x14ac:dyDescent="0.3">
      <c r="B46" s="6" t="s">
        <v>25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14.4" thickTop="1" thickBot="1" x14ac:dyDescent="0.3">
      <c r="B47" s="6" t="s">
        <v>25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 ht="14.4" thickTop="1" thickBot="1" x14ac:dyDescent="0.3">
      <c r="B48" s="6" t="s">
        <v>25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14.4" thickTop="1" thickBot="1" x14ac:dyDescent="0.3">
      <c r="B49" s="6" t="s">
        <v>25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ht="14.4" thickTop="1" thickBot="1" x14ac:dyDescent="0.3">
      <c r="B50" s="6" t="s">
        <v>25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ht="14.4" thickTop="1" thickBot="1" x14ac:dyDescent="0.3">
      <c r="B51" s="6" t="s">
        <v>25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ht="14.4" thickTop="1" thickBot="1" x14ac:dyDescent="0.3">
      <c r="B52" s="6" t="s">
        <v>25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ht="14.4" thickTop="1" thickBot="1" x14ac:dyDescent="0.3">
      <c r="B53" s="6" t="s">
        <v>25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ht="14.4" thickTop="1" thickBot="1" x14ac:dyDescent="0.3">
      <c r="B54" s="6" t="s">
        <v>25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ht="14.4" thickTop="1" thickBot="1" x14ac:dyDescent="0.3">
      <c r="B55" s="6" t="s">
        <v>25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ht="14.4" thickTop="1" thickBot="1" x14ac:dyDescent="0.3">
      <c r="B56" s="6" t="s">
        <v>25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ht="14.4" thickTop="1" thickBot="1" x14ac:dyDescent="0.3">
      <c r="B57" s="6" t="s">
        <v>25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ht="14.4" thickTop="1" thickBot="1" x14ac:dyDescent="0.3">
      <c r="B58" s="6" t="s">
        <v>25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ht="14.4" thickTop="1" thickBot="1" x14ac:dyDescent="0.3">
      <c r="B59" s="6" t="s">
        <v>25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ht="14.4" thickTop="1" thickBot="1" x14ac:dyDescent="0.3">
      <c r="B60" s="6" t="s">
        <v>25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14.4" thickTop="1" thickBot="1" x14ac:dyDescent="0.3">
      <c r="B61" s="6" t="s">
        <v>25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4.4" thickTop="1" thickBot="1" x14ac:dyDescent="0.3">
      <c r="B62" s="6" t="s">
        <v>25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14.4" thickTop="1" thickBot="1" x14ac:dyDescent="0.3">
      <c r="B63" s="6" t="s">
        <v>25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14.4" thickTop="1" thickBot="1" x14ac:dyDescent="0.3">
      <c r="B64" s="6" t="s">
        <v>25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ht="14.4" thickTop="1" thickBot="1" x14ac:dyDescent="0.3">
      <c r="B65" s="6" t="s">
        <v>25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ht="14.4" thickTop="1" thickBot="1" x14ac:dyDescent="0.3">
      <c r="B66" s="6" t="s">
        <v>25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ht="14.4" thickTop="1" thickBot="1" x14ac:dyDescent="0.3">
      <c r="B67" s="6" t="s">
        <v>25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ht="14.4" thickTop="1" thickBot="1" x14ac:dyDescent="0.3">
      <c r="B68" s="6" t="s">
        <v>25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4.4" thickTop="1" thickBot="1" x14ac:dyDescent="0.3">
      <c r="B69" s="6" t="s">
        <v>25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ht="14.4" thickTop="1" thickBot="1" x14ac:dyDescent="0.3">
      <c r="B70" s="6" t="s">
        <v>25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ht="14.4" thickTop="1" thickBot="1" x14ac:dyDescent="0.3">
      <c r="B71" s="6" t="s">
        <v>25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ht="14.4" thickTop="1" thickBot="1" x14ac:dyDescent="0.3">
      <c r="B72" s="6" t="s">
        <v>25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ht="14.4" thickTop="1" thickBot="1" x14ac:dyDescent="0.3">
      <c r="B73" s="6" t="s">
        <v>25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4.4" thickTop="1" thickBot="1" x14ac:dyDescent="0.3">
      <c r="B74" s="6" t="s">
        <v>25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ht="13.8" thickTop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</sheetData>
  <sheetProtection algorithmName="SHA-512" hashValue="x2//MR/Z4vX9hDqGjHOOCJAyOxD3F0YGn7nDz1Q28C2u6MwryYNjOSGQWSI5hNJjW2+8KI72qLj1fAvW89FAcQ==" saltValue="Nn7u7b0/jMDW9w5aCjf0JA==" spinCount="100000" sheet="1" objects="1" scenarios="1"/>
  <mergeCells count="1">
    <mergeCell ref="I3:M3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63"/>
  <sheetViews>
    <sheetView showGridLines="0" zoomScale="115" zoomScaleNormal="115" workbookViewId="0"/>
  </sheetViews>
  <sheetFormatPr defaultColWidth="9.109375" defaultRowHeight="13.2" x14ac:dyDescent="0.25"/>
  <cols>
    <col min="1" max="1" width="3.6640625" style="35" customWidth="1"/>
    <col min="2" max="2" width="24.5546875" style="35" customWidth="1"/>
    <col min="3" max="14" width="10.5546875" style="35" customWidth="1"/>
    <col min="15" max="16384" width="9.109375" style="35"/>
  </cols>
  <sheetData>
    <row r="1" spans="1:14" s="33" customFormat="1" ht="30" customHeight="1" x14ac:dyDescent="0.25">
      <c r="A1" s="25" t="s">
        <v>93</v>
      </c>
      <c r="B1" s="25"/>
      <c r="C1" s="25"/>
      <c r="D1" s="25"/>
      <c r="E1" s="25"/>
      <c r="G1" s="83"/>
      <c r="H1" s="25"/>
      <c r="I1" s="25"/>
      <c r="J1" s="25"/>
      <c r="K1" s="25"/>
      <c r="L1" s="25"/>
      <c r="M1" s="25"/>
      <c r="N1" s="25"/>
    </row>
    <row r="2" spans="1:14" s="33" customFormat="1" ht="21.9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33" customFormat="1" ht="21.9" customHeight="1" x14ac:dyDescent="0.25">
      <c r="B3" s="27">
        <f>PAINEL!E11</f>
        <v>0</v>
      </c>
      <c r="C3" s="27"/>
      <c r="D3" s="27"/>
      <c r="E3" s="27"/>
      <c r="F3" s="27"/>
      <c r="G3" s="27"/>
      <c r="H3" s="27"/>
      <c r="I3" s="124" t="s">
        <v>34</v>
      </c>
      <c r="J3" s="124"/>
      <c r="K3" s="124"/>
      <c r="L3" s="124"/>
      <c r="M3" s="124"/>
      <c r="N3" s="27">
        <f>PAINEL!E10</f>
        <v>0</v>
      </c>
    </row>
    <row r="4" spans="1:14" s="33" customFormat="1" ht="21.9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33" customFormat="1" ht="21.9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33" customFormat="1" ht="21.9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1.9" customHeight="1" thickBot="1" x14ac:dyDescent="0.3">
      <c r="B7" s="34"/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18</v>
      </c>
      <c r="M7" s="28" t="s">
        <v>19</v>
      </c>
      <c r="N7" s="28" t="s">
        <v>20</v>
      </c>
    </row>
    <row r="8" spans="1:14" ht="21" customHeight="1" x14ac:dyDescent="0.25">
      <c r="B8" s="60" t="s">
        <v>35</v>
      </c>
      <c r="C8" s="61">
        <f>'CONTAS A RECEBER'!C8</f>
        <v>0</v>
      </c>
      <c r="D8" s="61">
        <f>'CONTAS A RECEBER'!D8</f>
        <v>0</v>
      </c>
      <c r="E8" s="61">
        <f>'CONTAS A RECEBER'!E8</f>
        <v>0</v>
      </c>
      <c r="F8" s="61">
        <f>'CONTAS A RECEBER'!F8</f>
        <v>0</v>
      </c>
      <c r="G8" s="61">
        <f>'CONTAS A RECEBER'!G8</f>
        <v>0</v>
      </c>
      <c r="H8" s="61">
        <f>'CONTAS A RECEBER'!H8</f>
        <v>0</v>
      </c>
      <c r="I8" s="61">
        <f>'CONTAS A RECEBER'!I8</f>
        <v>0</v>
      </c>
      <c r="J8" s="61">
        <f>'CONTAS A RECEBER'!J8</f>
        <v>0</v>
      </c>
      <c r="K8" s="61">
        <f>'CONTAS A RECEBER'!K8</f>
        <v>0</v>
      </c>
      <c r="L8" s="61">
        <f>'CONTAS A RECEBER'!L8</f>
        <v>0</v>
      </c>
      <c r="M8" s="61">
        <f>'CONTAS A RECEBER'!M8</f>
        <v>0</v>
      </c>
      <c r="N8" s="62">
        <f>'CONTAS A RECEBER'!N8</f>
        <v>0</v>
      </c>
    </row>
    <row r="9" spans="1:14" ht="21" customHeight="1" x14ac:dyDescent="0.25">
      <c r="B9" s="63" t="s">
        <v>36</v>
      </c>
      <c r="C9" s="36">
        <f>DISPONÍVEL!C8</f>
        <v>0</v>
      </c>
      <c r="D9" s="36">
        <f>DISPONÍVEL!D8</f>
        <v>0</v>
      </c>
      <c r="E9" s="36">
        <f>DISPONÍVEL!E8</f>
        <v>0</v>
      </c>
      <c r="F9" s="36">
        <f>DISPONÍVEL!F8</f>
        <v>0</v>
      </c>
      <c r="G9" s="36">
        <f>DISPONÍVEL!G8</f>
        <v>0</v>
      </c>
      <c r="H9" s="36">
        <f>DISPONÍVEL!H8</f>
        <v>0</v>
      </c>
      <c r="I9" s="36">
        <f>DISPONÍVEL!I8</f>
        <v>0</v>
      </c>
      <c r="J9" s="36">
        <f>DISPONÍVEL!J8</f>
        <v>0</v>
      </c>
      <c r="K9" s="36">
        <f>DISPONÍVEL!K8</f>
        <v>0</v>
      </c>
      <c r="L9" s="36">
        <f>DISPONÍVEL!L8</f>
        <v>0</v>
      </c>
      <c r="M9" s="36">
        <f>DISPONÍVEL!M8</f>
        <v>0</v>
      </c>
      <c r="N9" s="64">
        <f>DISPONÍVEL!N8</f>
        <v>0</v>
      </c>
    </row>
    <row r="10" spans="1:14" ht="21" customHeight="1" x14ac:dyDescent="0.25">
      <c r="B10" s="63" t="s">
        <v>37</v>
      </c>
      <c r="C10" s="36">
        <f>PATRIMÔNIO!C8</f>
        <v>0</v>
      </c>
      <c r="D10" s="36">
        <f>PATRIMÔNIO!D8</f>
        <v>0</v>
      </c>
      <c r="E10" s="36">
        <f>PATRIMÔNIO!E8</f>
        <v>0</v>
      </c>
      <c r="F10" s="36">
        <f>PATRIMÔNIO!F8</f>
        <v>0</v>
      </c>
      <c r="G10" s="36">
        <f>PATRIMÔNIO!G8</f>
        <v>0</v>
      </c>
      <c r="H10" s="36">
        <f>PATRIMÔNIO!H8</f>
        <v>0</v>
      </c>
      <c r="I10" s="36">
        <f>PATRIMÔNIO!I8</f>
        <v>0</v>
      </c>
      <c r="J10" s="36">
        <f>PATRIMÔNIO!J8</f>
        <v>0</v>
      </c>
      <c r="K10" s="36">
        <f>PATRIMÔNIO!K8</f>
        <v>0</v>
      </c>
      <c r="L10" s="36">
        <f>PATRIMÔNIO!L8</f>
        <v>0</v>
      </c>
      <c r="M10" s="36">
        <f>PATRIMÔNIO!M8</f>
        <v>0</v>
      </c>
      <c r="N10" s="64">
        <f>PATRIMÔNIO!N8</f>
        <v>0</v>
      </c>
    </row>
    <row r="11" spans="1:14" ht="21" customHeight="1" x14ac:dyDescent="0.25">
      <c r="B11" s="63" t="s">
        <v>38</v>
      </c>
      <c r="C11" s="36">
        <f>INVESTIMENTOS!C8</f>
        <v>0</v>
      </c>
      <c r="D11" s="36">
        <f>INVESTIMENTOS!D8</f>
        <v>0</v>
      </c>
      <c r="E11" s="36">
        <f>INVESTIMENTOS!E8</f>
        <v>0</v>
      </c>
      <c r="F11" s="36">
        <f>INVESTIMENTOS!F8</f>
        <v>0</v>
      </c>
      <c r="G11" s="36">
        <f>INVESTIMENTOS!G8</f>
        <v>0</v>
      </c>
      <c r="H11" s="36">
        <f>INVESTIMENTOS!H8</f>
        <v>0</v>
      </c>
      <c r="I11" s="36">
        <f>INVESTIMENTOS!I8</f>
        <v>0</v>
      </c>
      <c r="J11" s="36">
        <f>INVESTIMENTOS!J8</f>
        <v>0</v>
      </c>
      <c r="K11" s="36">
        <f>INVESTIMENTOS!K8</f>
        <v>0</v>
      </c>
      <c r="L11" s="36">
        <f>INVESTIMENTOS!L8</f>
        <v>0</v>
      </c>
      <c r="M11" s="36">
        <f>INVESTIMENTOS!M8</f>
        <v>0</v>
      </c>
      <c r="N11" s="64">
        <f>INVESTIMENTOS!N8</f>
        <v>0</v>
      </c>
    </row>
    <row r="12" spans="1:14" ht="21" customHeight="1" x14ac:dyDescent="0.25">
      <c r="B12" s="65" t="s">
        <v>39</v>
      </c>
      <c r="C12" s="37">
        <f>'CONTAS A PAGAR'!C8</f>
        <v>0</v>
      </c>
      <c r="D12" s="37">
        <f>'CONTAS A PAGAR'!D8</f>
        <v>0</v>
      </c>
      <c r="E12" s="37">
        <f>'CONTAS A PAGAR'!E8</f>
        <v>0</v>
      </c>
      <c r="F12" s="37">
        <f>'CONTAS A PAGAR'!F8</f>
        <v>0</v>
      </c>
      <c r="G12" s="37">
        <f>'CONTAS A PAGAR'!G8</f>
        <v>0</v>
      </c>
      <c r="H12" s="37">
        <f>'CONTAS A PAGAR'!H8</f>
        <v>0</v>
      </c>
      <c r="I12" s="37">
        <f>'CONTAS A PAGAR'!I8</f>
        <v>0</v>
      </c>
      <c r="J12" s="37">
        <f>'CONTAS A PAGAR'!J8</f>
        <v>0</v>
      </c>
      <c r="K12" s="37">
        <f>'CONTAS A PAGAR'!K8</f>
        <v>0</v>
      </c>
      <c r="L12" s="37">
        <f>'CONTAS A PAGAR'!L8</f>
        <v>0</v>
      </c>
      <c r="M12" s="37">
        <f>'CONTAS A PAGAR'!M8</f>
        <v>0</v>
      </c>
      <c r="N12" s="66">
        <f>'CONTAS A PAGAR'!N8</f>
        <v>0</v>
      </c>
    </row>
    <row r="13" spans="1:14" ht="24" customHeight="1" thickBot="1" x14ac:dyDescent="0.3">
      <c r="B13" s="67" t="s">
        <v>40</v>
      </c>
      <c r="C13" s="68">
        <f>C8+C9+C10+C11-C12</f>
        <v>0</v>
      </c>
      <c r="D13" s="68">
        <f t="shared" ref="D13:N13" si="0">D8+D9+D10+D11-D12</f>
        <v>0</v>
      </c>
      <c r="E13" s="68">
        <f t="shared" si="0"/>
        <v>0</v>
      </c>
      <c r="F13" s="68">
        <f t="shared" si="0"/>
        <v>0</v>
      </c>
      <c r="G13" s="68">
        <f t="shared" si="0"/>
        <v>0</v>
      </c>
      <c r="H13" s="68">
        <f t="shared" si="0"/>
        <v>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0</v>
      </c>
      <c r="M13" s="68">
        <f t="shared" si="0"/>
        <v>0</v>
      </c>
      <c r="N13" s="69">
        <f t="shared" si="0"/>
        <v>0</v>
      </c>
    </row>
    <row r="14" spans="1:14" ht="21.75" customHeight="1" thickBot="1" x14ac:dyDescent="0.3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36.75" customHeight="1" thickBot="1" x14ac:dyDescent="0.3">
      <c r="B15" s="40" t="s">
        <v>41</v>
      </c>
      <c r="C15" s="41">
        <f>DISPONÍVEL!C8</f>
        <v>0</v>
      </c>
      <c r="D15" s="41">
        <f>DISPONÍVEL!D8</f>
        <v>0</v>
      </c>
      <c r="E15" s="41">
        <f>DISPONÍVEL!E8</f>
        <v>0</v>
      </c>
      <c r="F15" s="41">
        <f>DISPONÍVEL!F8</f>
        <v>0</v>
      </c>
      <c r="G15" s="41">
        <f>DISPONÍVEL!G8</f>
        <v>0</v>
      </c>
      <c r="H15" s="41">
        <f>DISPONÍVEL!H8</f>
        <v>0</v>
      </c>
      <c r="I15" s="41">
        <f>DISPONÍVEL!I8</f>
        <v>0</v>
      </c>
      <c r="J15" s="41">
        <f>DISPONÍVEL!J8</f>
        <v>0</v>
      </c>
      <c r="K15" s="41">
        <f>DISPONÍVEL!K8</f>
        <v>0</v>
      </c>
      <c r="L15" s="41">
        <f>DISPONÍVEL!L8</f>
        <v>0</v>
      </c>
      <c r="M15" s="41">
        <f>DISPONÍVEL!M8</f>
        <v>0</v>
      </c>
      <c r="N15" s="41">
        <f>DISPONÍVEL!N8</f>
        <v>0</v>
      </c>
    </row>
    <row r="16" spans="1:14" ht="21.6" customHeight="1" thickBot="1" x14ac:dyDescent="0.3">
      <c r="B16" s="10" t="s">
        <v>42</v>
      </c>
      <c r="C16" s="9">
        <f>SUM(C17:C27)</f>
        <v>0</v>
      </c>
      <c r="D16" s="9">
        <f>SUM(D17:D27)</f>
        <v>0</v>
      </c>
      <c r="E16" s="9">
        <f t="shared" ref="E16:N16" si="1">SUM(E17:E27)</f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</row>
    <row r="17" spans="2:14" ht="12.9" customHeight="1" thickTop="1" thickBot="1" x14ac:dyDescent="0.3">
      <c r="B17" s="11" t="s">
        <v>43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ht="12.9" customHeight="1" thickTop="1" thickBot="1" x14ac:dyDescent="0.3">
      <c r="B18" s="11" t="s">
        <v>44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ht="12.9" customHeight="1" thickTop="1" thickBot="1" x14ac:dyDescent="0.3"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ht="12.9" customHeight="1" thickTop="1" thickBot="1" x14ac:dyDescent="0.3"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12.9" customHeight="1" thickTop="1" thickBot="1" x14ac:dyDescent="0.3">
      <c r="B21" s="11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2:14" ht="12.9" customHeight="1" thickTop="1" thickBot="1" x14ac:dyDescent="0.3">
      <c r="B22" s="11" t="s">
        <v>25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2:14" ht="12.9" customHeight="1" thickTop="1" thickBot="1" x14ac:dyDescent="0.3">
      <c r="B23" s="11" t="s">
        <v>25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12.9" customHeight="1" thickTop="1" thickBot="1" x14ac:dyDescent="0.3">
      <c r="B24" s="11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12.9" customHeight="1" thickTop="1" thickBot="1" x14ac:dyDescent="0.3">
      <c r="B25" s="11" t="s">
        <v>25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12.9" customHeight="1" thickTop="1" thickBot="1" x14ac:dyDescent="0.3">
      <c r="B26" s="11" t="s">
        <v>25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12.9" customHeight="1" thickTop="1" thickBot="1" x14ac:dyDescent="0.3">
      <c r="B27" s="13" t="s">
        <v>25</v>
      </c>
      <c r="C27" s="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4" ht="21.6" customHeight="1" thickTop="1" thickBot="1" x14ac:dyDescent="0.3">
      <c r="B28" s="29" t="s">
        <v>45</v>
      </c>
      <c r="C28" s="30">
        <f>SUM(C29:C36)</f>
        <v>0</v>
      </c>
      <c r="D28" s="30">
        <f t="shared" ref="D28:N28" si="2">SUM(D29:D36)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 t="shared" si="2"/>
        <v>0</v>
      </c>
      <c r="M28" s="30">
        <f t="shared" si="2"/>
        <v>0</v>
      </c>
      <c r="N28" s="30">
        <f t="shared" si="2"/>
        <v>0</v>
      </c>
    </row>
    <row r="29" spans="2:14" ht="14.4" thickTop="1" thickBot="1" x14ac:dyDescent="0.3">
      <c r="B29" s="58" t="s">
        <v>83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4.4" thickTop="1" thickBot="1" x14ac:dyDescent="0.3">
      <c r="B30" s="2" t="s">
        <v>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4.4" thickTop="1" thickBot="1" x14ac:dyDescent="0.3">
      <c r="B31" s="2" t="s">
        <v>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4.4" thickTop="1" thickBot="1" x14ac:dyDescent="0.3">
      <c r="B32" s="2" t="s">
        <v>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4.4" thickTop="1" thickBot="1" x14ac:dyDescent="0.3">
      <c r="B33" s="2" t="s">
        <v>25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4.4" thickTop="1" thickBot="1" x14ac:dyDescent="0.3">
      <c r="B34" s="2" t="s">
        <v>25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4.4" thickTop="1" thickBot="1" x14ac:dyDescent="0.3">
      <c r="B35" s="2" t="s">
        <v>25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4.4" thickTop="1" thickBot="1" x14ac:dyDescent="0.3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6.2" thickTop="1" thickBot="1" x14ac:dyDescent="0.3">
      <c r="B37" s="29" t="s">
        <v>84</v>
      </c>
      <c r="C37" s="30">
        <f>SUM(C38)</f>
        <v>0</v>
      </c>
      <c r="D37" s="30">
        <f t="shared" ref="D37:N37" si="3">SUM(D38)</f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0">
        <f t="shared" si="3"/>
        <v>0</v>
      </c>
      <c r="M37" s="30">
        <f t="shared" si="3"/>
        <v>0</v>
      </c>
      <c r="N37" s="30">
        <f t="shared" si="3"/>
        <v>0</v>
      </c>
    </row>
    <row r="38" spans="2:14" ht="14.4" thickTop="1" thickBot="1" x14ac:dyDescent="0.3">
      <c r="B38" s="58" t="s">
        <v>90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21.6" customHeight="1" thickTop="1" thickBot="1" x14ac:dyDescent="0.3">
      <c r="B39" s="31" t="s">
        <v>85</v>
      </c>
      <c r="C39" s="32">
        <f t="shared" ref="C39:N39" si="4">SUM(C40:C61)</f>
        <v>0</v>
      </c>
      <c r="D39" s="32">
        <f t="shared" si="4"/>
        <v>0</v>
      </c>
      <c r="E39" s="32">
        <f t="shared" si="4"/>
        <v>0</v>
      </c>
      <c r="F39" s="32">
        <f t="shared" si="4"/>
        <v>0</v>
      </c>
      <c r="G39" s="32">
        <f t="shared" si="4"/>
        <v>0</v>
      </c>
      <c r="H39" s="32">
        <f t="shared" si="4"/>
        <v>0</v>
      </c>
      <c r="I39" s="32">
        <f t="shared" si="4"/>
        <v>0</v>
      </c>
      <c r="J39" s="32">
        <f t="shared" si="4"/>
        <v>0</v>
      </c>
      <c r="K39" s="32">
        <f t="shared" si="4"/>
        <v>0</v>
      </c>
      <c r="L39" s="32">
        <f t="shared" si="4"/>
        <v>0</v>
      </c>
      <c r="M39" s="32">
        <f t="shared" si="4"/>
        <v>0</v>
      </c>
      <c r="N39" s="32">
        <f t="shared" si="4"/>
        <v>0</v>
      </c>
    </row>
    <row r="40" spans="2:14" ht="14.4" thickTop="1" thickBot="1" x14ac:dyDescent="0.3">
      <c r="B40" s="6" t="s">
        <v>30</v>
      </c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4.4" thickTop="1" thickBot="1" x14ac:dyDescent="0.3">
      <c r="B41" s="6" t="s">
        <v>31</v>
      </c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4.4" thickTop="1" thickBot="1" x14ac:dyDescent="0.3">
      <c r="B42" s="6" t="s">
        <v>32</v>
      </c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4.4" thickTop="1" thickBot="1" x14ac:dyDescent="0.3">
      <c r="B43" s="6" t="s">
        <v>33</v>
      </c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4.4" thickTop="1" thickBot="1" x14ac:dyDescent="0.3">
      <c r="B44" s="4" t="s">
        <v>25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4.4" thickTop="1" thickBot="1" x14ac:dyDescent="0.3">
      <c r="B45" s="4" t="s">
        <v>25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4.4" thickTop="1" thickBot="1" x14ac:dyDescent="0.3">
      <c r="B46" s="4" t="s">
        <v>25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4.4" thickTop="1" thickBot="1" x14ac:dyDescent="0.3">
      <c r="B47" s="4" t="s">
        <v>25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4.4" thickTop="1" thickBot="1" x14ac:dyDescent="0.3">
      <c r="B48" s="4" t="s">
        <v>25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4.4" thickTop="1" thickBot="1" x14ac:dyDescent="0.3">
      <c r="B49" s="4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14.4" thickTop="1" thickBot="1" x14ac:dyDescent="0.3">
      <c r="B50" s="4" t="s">
        <v>25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4.4" thickTop="1" thickBot="1" x14ac:dyDescent="0.3">
      <c r="B51" s="4" t="s">
        <v>25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4.4" thickTop="1" thickBot="1" x14ac:dyDescent="0.3">
      <c r="B52" s="4" t="s">
        <v>25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4.4" thickTop="1" thickBot="1" x14ac:dyDescent="0.3">
      <c r="B53" s="4" t="s">
        <v>25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4.4" thickTop="1" thickBot="1" x14ac:dyDescent="0.3">
      <c r="B54" s="4" t="s">
        <v>25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4.4" thickTop="1" thickBot="1" x14ac:dyDescent="0.3">
      <c r="B55" s="4" t="s">
        <v>25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4.4" thickTop="1" thickBot="1" x14ac:dyDescent="0.3">
      <c r="B56" s="4" t="s">
        <v>25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4.4" thickTop="1" thickBot="1" x14ac:dyDescent="0.3">
      <c r="B57" s="4" t="s">
        <v>25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4.4" thickTop="1" thickBot="1" x14ac:dyDescent="0.3">
      <c r="B58" s="4" t="s">
        <v>25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4.4" thickTop="1" thickBot="1" x14ac:dyDescent="0.3">
      <c r="B59" s="4" t="s">
        <v>25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4.4" thickTop="1" thickBot="1" x14ac:dyDescent="0.3">
      <c r="B60" s="4" t="s">
        <v>25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4.4" thickTop="1" thickBot="1" x14ac:dyDescent="0.3">
      <c r="B61" s="4" t="s">
        <v>25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14.4" thickTop="1" thickBot="1" x14ac:dyDescent="0.3">
      <c r="B62" s="4" t="s">
        <v>25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13.8" thickTop="1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</sheetData>
  <sheetProtection algorithmName="SHA-512" hashValue="6JR3EBLq5rab4BnGAFIWzAwNh7pb5I6qL4qWtg650WlVP6WP+wnC/oZqVxqvTl6Q7U77fplzlj3TOWBVBBSvgA==" saltValue="FnDmSGB36PcD0Ks9iDzH1g==" spinCount="100000" sheet="1" objects="1" scenarios="1"/>
  <mergeCells count="1">
    <mergeCell ref="I3:M3"/>
  </mergeCells>
  <phoneticPr fontId="0" type="noConversion"/>
  <pageMargins left="0.78740157499999996" right="0.78740157499999996" top="0.984251969" bottom="0.984251969" header="0.49212598499999999" footer="0.49212598499999999"/>
  <pageSetup paperSize="9" scale="56" orientation="portrait" verticalDpi="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E3C08D7A-506C-49FC-AD0D-4FE2D2BA4451}">
            <x14:iconSet iconSet="3Symbols2" custom="1">
              <x14:cfvo type="percent">
                <xm:f>0</xm:f>
              </x14:cfvo>
              <x14:cfvo type="num" gte="0">
                <xm:f>-1</xm:f>
              </x14:cfvo>
              <x14:cfvo type="formula" gte="0">
                <xm:f>0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C15</xm:sqref>
        </x14:conditionalFormatting>
        <x14:conditionalFormatting xmlns:xm="http://schemas.microsoft.com/office/excel/2006/main">
          <x14:cfRule type="iconSet" priority="5" id="{D16475D7-CA17-4C6F-884C-FAF0D85CB955}">
            <x14:iconSet iconSet="3Symbols2" custom="1">
              <x14:cfvo type="percent">
                <xm:f>0</xm:f>
              </x14:cfvo>
              <x14:cfvo type="num" gte="0">
                <xm:f>-1</xm:f>
              </x14:cfvo>
              <x14:cfvo type="formula" gte="0">
                <xm:f>0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D15</xm:sqref>
        </x14:conditionalFormatting>
        <x14:conditionalFormatting xmlns:xm="http://schemas.microsoft.com/office/excel/2006/main">
          <x14:cfRule type="iconSet" priority="4" id="{5C19714F-D348-4422-BC50-F73EA7F11FF5}">
            <x14:iconSet iconSet="3Symbols2" custom="1">
              <x14:cfvo type="percent">
                <xm:f>0</xm:f>
              </x14:cfvo>
              <x14:cfvo type="num" gte="0">
                <xm:f>-1</xm:f>
              </x14:cfvo>
              <x14:cfvo type="formula" gte="0">
                <xm:f>0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E15</xm:sqref>
        </x14:conditionalFormatting>
        <x14:conditionalFormatting xmlns:xm="http://schemas.microsoft.com/office/excel/2006/main">
          <x14:cfRule type="iconSet" priority="3" id="{44129646-44E4-4FBF-A83B-BB6D417C51D9}">
            <x14:iconSet iconSet="3Symbols2" custom="1">
              <x14:cfvo type="percent">
                <xm:f>0</xm:f>
              </x14:cfvo>
              <x14:cfvo type="num" gte="0">
                <xm:f>-1</xm:f>
              </x14:cfvo>
              <x14:cfvo type="formula" gte="0">
                <xm:f>0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F15</xm:sqref>
        </x14:conditionalFormatting>
        <x14:conditionalFormatting xmlns:xm="http://schemas.microsoft.com/office/excel/2006/main">
          <x14:cfRule type="iconSet" priority="2" id="{9D031854-7A38-4F9A-BD20-642F97AAC068}">
            <x14:iconSet iconSet="3Symbols2" custom="1">
              <x14:cfvo type="percent">
                <xm:f>0</xm:f>
              </x14:cfvo>
              <x14:cfvo type="num" gte="0">
                <xm:f>-1</xm:f>
              </x14:cfvo>
              <x14:cfvo type="formula" gte="0">
                <xm:f>0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G15</xm:sqref>
        </x14:conditionalFormatting>
        <x14:conditionalFormatting xmlns:xm="http://schemas.microsoft.com/office/excel/2006/main">
          <x14:cfRule type="iconSet" priority="1" id="{F1819EA8-7FDF-45B5-BDEB-15F2ED686AF2}">
            <x14:iconSet iconSet="3Symbols2" custom="1">
              <x14:cfvo type="percent">
                <xm:f>0</xm:f>
              </x14:cfvo>
              <x14:cfvo type="num" gte="0">
                <xm:f>-1</xm:f>
              </x14:cfvo>
              <x14:cfvo type="formula" gte="0">
                <xm:f>0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H15:N15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N63"/>
  <sheetViews>
    <sheetView showGridLines="0" zoomScale="115" zoomScaleNormal="115" workbookViewId="0"/>
  </sheetViews>
  <sheetFormatPr defaultColWidth="9.109375" defaultRowHeight="13.2" x14ac:dyDescent="0.25"/>
  <cols>
    <col min="1" max="1" width="3.6640625" style="16" customWidth="1"/>
    <col min="2" max="2" width="24.5546875" style="16" customWidth="1"/>
    <col min="3" max="14" width="10.5546875" style="16" customWidth="1"/>
    <col min="15" max="16384" width="9.109375" style="16"/>
  </cols>
  <sheetData>
    <row r="1" spans="2:14" s="14" customFormat="1" ht="30" customHeight="1" x14ac:dyDescent="0.25">
      <c r="G1" s="113"/>
    </row>
    <row r="2" spans="2:14" s="14" customFormat="1" ht="21.9" customHeight="1" x14ac:dyDescent="0.25"/>
    <row r="3" spans="2:14" s="14" customFormat="1" ht="21.9" customHeight="1" x14ac:dyDescent="0.25">
      <c r="B3" s="15">
        <f>PAINEL!E11</f>
        <v>0</v>
      </c>
      <c r="C3" s="15"/>
      <c r="D3" s="15"/>
      <c r="E3" s="15"/>
      <c r="F3" s="15"/>
      <c r="G3" s="15"/>
      <c r="H3" s="15"/>
      <c r="I3" s="70" t="s">
        <v>57</v>
      </c>
      <c r="J3" s="24"/>
      <c r="K3" s="24"/>
      <c r="L3" s="24"/>
      <c r="M3" s="24"/>
      <c r="N3" s="15">
        <f>PAINEL!E10</f>
        <v>0</v>
      </c>
    </row>
    <row r="4" spans="2:14" s="14" customFormat="1" ht="21.9" customHeight="1" x14ac:dyDescent="0.25"/>
    <row r="5" spans="2:14" s="14" customFormat="1" ht="21.9" customHeight="1" x14ac:dyDescent="0.25"/>
    <row r="6" spans="2:14" s="14" customFormat="1" ht="21.9" customHeight="1" x14ac:dyDescent="0.25"/>
    <row r="7" spans="2:14" ht="21.9" customHeight="1" x14ac:dyDescent="0.25"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17" t="s">
        <v>18</v>
      </c>
      <c r="M7" s="17" t="s">
        <v>19</v>
      </c>
      <c r="N7" s="17" t="s">
        <v>20</v>
      </c>
    </row>
    <row r="8" spans="2:14" ht="21.6" customHeight="1" x14ac:dyDescent="0.25">
      <c r="B8" s="18" t="s">
        <v>58</v>
      </c>
      <c r="C8" s="19">
        <f>PAINEL!E14+CONTROLE!C16+CONTROLE!C37+CONTROLE!C28-CONTROLE!C39</f>
        <v>0</v>
      </c>
      <c r="D8" s="19">
        <f>C8+CONTROLE!D16+CONTROLE!D37+CONTROLE!D28-CONTROLE!D39</f>
        <v>0</v>
      </c>
      <c r="E8" s="19">
        <f>D8+CONTROLE!E16+CONTROLE!E37+CONTROLE!E28-CONTROLE!E39</f>
        <v>0</v>
      </c>
      <c r="F8" s="19">
        <f>E8+CONTROLE!F16+CONTROLE!F37+CONTROLE!F28-CONTROLE!F39</f>
        <v>0</v>
      </c>
      <c r="G8" s="19">
        <f>F8+CONTROLE!G16+CONTROLE!G37+CONTROLE!G28-CONTROLE!G39</f>
        <v>0</v>
      </c>
      <c r="H8" s="19">
        <f>G8+CONTROLE!H16+CONTROLE!H37+CONTROLE!H28-CONTROLE!H39</f>
        <v>0</v>
      </c>
      <c r="I8" s="19">
        <f>H8+CONTROLE!I16+CONTROLE!I37+CONTROLE!I28-CONTROLE!I39</f>
        <v>0</v>
      </c>
      <c r="J8" s="19">
        <f>I8+CONTROLE!J16+CONTROLE!J37+CONTROLE!J28-CONTROLE!J39</f>
        <v>0</v>
      </c>
      <c r="K8" s="19">
        <f>J8+CONTROLE!K16+CONTROLE!K37+CONTROLE!K28-CONTROLE!K39</f>
        <v>0</v>
      </c>
      <c r="L8" s="19">
        <f>K8+CONTROLE!L16+CONTROLE!L37+CONTROLE!L28-CONTROLE!L39</f>
        <v>0</v>
      </c>
      <c r="M8" s="19">
        <f>L8+CONTROLE!M16+CONTROLE!M37+CONTROLE!M28-CONTROLE!M39</f>
        <v>0</v>
      </c>
      <c r="N8" s="19">
        <f>M8+CONTROLE!N16+CONTROLE!N37+CONTROLE!N28-CONTROLE!N39</f>
        <v>0</v>
      </c>
    </row>
    <row r="9" spans="2:14" ht="21.6" customHeight="1" thickBot="1" x14ac:dyDescent="0.3">
      <c r="B9" s="20" t="s">
        <v>59</v>
      </c>
      <c r="C9" s="21">
        <f>C8-SUM(C10:C62)</f>
        <v>0</v>
      </c>
      <c r="D9" s="21">
        <f>D8-SUM(D10:D62)</f>
        <v>0</v>
      </c>
      <c r="E9" s="21">
        <f t="shared" ref="E9:N9" si="0">E8-SUM(E10:E62)</f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</row>
    <row r="10" spans="2:14" ht="14.4" thickTop="1" thickBot="1" x14ac:dyDescent="0.3">
      <c r="B10" s="22" t="s">
        <v>60</v>
      </c>
      <c r="C10" s="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ht="14.4" thickTop="1" thickBot="1" x14ac:dyDescent="0.3">
      <c r="B11" s="22" t="s">
        <v>61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ht="14.4" thickTop="1" thickBot="1" x14ac:dyDescent="0.3">
      <c r="B12" s="22" t="s">
        <v>62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2:14" ht="14.4" thickTop="1" thickBot="1" x14ac:dyDescent="0.3">
      <c r="B13" s="22" t="s">
        <v>63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14" ht="14.4" thickTop="1" thickBot="1" x14ac:dyDescent="0.3">
      <c r="B14" s="22" t="s">
        <v>25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ht="14.4" thickTop="1" thickBot="1" x14ac:dyDescent="0.3">
      <c r="B15" s="22" t="s">
        <v>25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2:14" ht="14.4" thickTop="1" thickBot="1" x14ac:dyDescent="0.3">
      <c r="B16" s="22" t="s">
        <v>25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ht="14.4" thickTop="1" thickBot="1" x14ac:dyDescent="0.3">
      <c r="B17" s="22" t="s">
        <v>25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ht="14.4" thickTop="1" thickBot="1" x14ac:dyDescent="0.3">
      <c r="B18" s="22" t="s">
        <v>25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ht="14.4" thickTop="1" thickBot="1" x14ac:dyDescent="0.3">
      <c r="B19" s="22" t="s">
        <v>25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ht="14.4" thickTop="1" thickBot="1" x14ac:dyDescent="0.3">
      <c r="B20" s="22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ht="14.4" thickTop="1" thickBot="1" x14ac:dyDescent="0.3">
      <c r="B21" s="22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ht="14.4" thickTop="1" thickBot="1" x14ac:dyDescent="0.3">
      <c r="B22" s="22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2:14" ht="14.4" thickTop="1" thickBot="1" x14ac:dyDescent="0.3">
      <c r="B23" s="22" t="s">
        <v>25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2:14" ht="14.4" thickTop="1" thickBot="1" x14ac:dyDescent="0.3">
      <c r="B24" s="22" t="s">
        <v>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4" ht="14.4" thickTop="1" thickBot="1" x14ac:dyDescent="0.3">
      <c r="B25" s="22" t="s">
        <v>25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ht="14.4" thickTop="1" thickBot="1" x14ac:dyDescent="0.3">
      <c r="B26" s="22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ht="14.4" thickTop="1" thickBot="1" x14ac:dyDescent="0.3">
      <c r="B27" s="22" t="s">
        <v>25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4" ht="14.4" thickTop="1" thickBot="1" x14ac:dyDescent="0.3">
      <c r="B28" s="22" t="s">
        <v>25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4" ht="14.4" thickTop="1" thickBot="1" x14ac:dyDescent="0.3">
      <c r="B29" s="22" t="s">
        <v>25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4" ht="14.4" thickTop="1" thickBot="1" x14ac:dyDescent="0.3">
      <c r="B30" s="22" t="s">
        <v>25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4" ht="14.4" thickTop="1" thickBot="1" x14ac:dyDescent="0.3">
      <c r="B31" s="22" t="s">
        <v>25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ht="14.4" thickTop="1" thickBot="1" x14ac:dyDescent="0.3">
      <c r="B32" s="22" t="s">
        <v>25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ht="14.4" thickTop="1" thickBot="1" x14ac:dyDescent="0.3">
      <c r="B33" s="22" t="s">
        <v>25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ht="14.4" thickTop="1" thickBot="1" x14ac:dyDescent="0.3">
      <c r="B34" s="22" t="s">
        <v>25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2:14" ht="14.4" thickTop="1" thickBot="1" x14ac:dyDescent="0.3"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2:14" ht="14.4" thickTop="1" thickBot="1" x14ac:dyDescent="0.3">
      <c r="B36" s="22" t="s">
        <v>25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2:14" ht="14.4" thickTop="1" thickBot="1" x14ac:dyDescent="0.3">
      <c r="B37" s="22" t="s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2:14" ht="14.4" thickTop="1" thickBot="1" x14ac:dyDescent="0.3">
      <c r="B38" s="22" t="s">
        <v>25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2:14" ht="14.4" thickTop="1" thickBot="1" x14ac:dyDescent="0.3">
      <c r="B39" s="22" t="s">
        <v>25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2:14" ht="14.4" thickTop="1" thickBot="1" x14ac:dyDescent="0.3">
      <c r="B40" s="22" t="s">
        <v>25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ht="14.4" thickTop="1" thickBot="1" x14ac:dyDescent="0.3">
      <c r="B41" s="22" t="s">
        <v>25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ht="14.4" thickTop="1" thickBot="1" x14ac:dyDescent="0.3">
      <c r="B42" s="22" t="s">
        <v>25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ht="14.4" thickTop="1" thickBot="1" x14ac:dyDescent="0.3">
      <c r="B43" s="22" t="s">
        <v>25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4" ht="14.4" thickTop="1" thickBot="1" x14ac:dyDescent="0.3">
      <c r="B44" s="22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14" ht="14.4" thickTop="1" thickBot="1" x14ac:dyDescent="0.3">
      <c r="B45" s="22" t="s">
        <v>25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ht="14.4" thickTop="1" thickBot="1" x14ac:dyDescent="0.3">
      <c r="B46" s="22" t="s">
        <v>25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ht="14.4" thickTop="1" thickBot="1" x14ac:dyDescent="0.3">
      <c r="B47" s="22" t="s">
        <v>25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ht="14.4" thickTop="1" thickBot="1" x14ac:dyDescent="0.3">
      <c r="B48" s="22" t="s">
        <v>25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ht="14.4" thickTop="1" thickBot="1" x14ac:dyDescent="0.3">
      <c r="B49" s="22" t="s">
        <v>25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ht="14.4" thickTop="1" thickBot="1" x14ac:dyDescent="0.3">
      <c r="B50" s="22" t="s">
        <v>25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4" ht="14.4" thickTop="1" thickBot="1" x14ac:dyDescent="0.3">
      <c r="B51" s="22" t="s">
        <v>25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2:14" ht="14.4" thickTop="1" thickBot="1" x14ac:dyDescent="0.3">
      <c r="B52" s="22" t="s">
        <v>25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14" ht="14.4" thickTop="1" thickBot="1" x14ac:dyDescent="0.3">
      <c r="B53" s="22" t="s">
        <v>25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2:14" ht="14.4" thickTop="1" thickBot="1" x14ac:dyDescent="0.3">
      <c r="B54" s="22" t="s">
        <v>25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ht="14.4" thickTop="1" thickBot="1" x14ac:dyDescent="0.3">
      <c r="B55" s="22" t="s">
        <v>25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ht="14.4" thickTop="1" thickBot="1" x14ac:dyDescent="0.3">
      <c r="B56" s="22" t="s">
        <v>25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2:14" ht="14.4" thickTop="1" thickBot="1" x14ac:dyDescent="0.3">
      <c r="B57" s="22" t="s">
        <v>25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14" ht="14.4" thickTop="1" thickBot="1" x14ac:dyDescent="0.3">
      <c r="B58" s="22" t="s">
        <v>25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2:14" ht="14.4" thickTop="1" thickBot="1" x14ac:dyDescent="0.3">
      <c r="B59" s="22" t="s">
        <v>25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14" ht="14.4" thickTop="1" thickBot="1" x14ac:dyDescent="0.3">
      <c r="B60" s="22" t="s">
        <v>25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2:14" ht="14.4" thickTop="1" thickBot="1" x14ac:dyDescent="0.3">
      <c r="B61" s="22" t="s">
        <v>25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2:14" ht="14.4" thickTop="1" thickBot="1" x14ac:dyDescent="0.3">
      <c r="B62" s="22" t="s">
        <v>25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2:14" ht="13.8" thickTop="1" x14ac:dyDescent="0.25"/>
  </sheetData>
  <sheetProtection algorithmName="SHA-512" hashValue="28CJmDKpBXnch9lJcYjVCOHvT+Z9DEJNOGHf5ibD8KcWzxmKC4tcmZFcarYOZEkT5mlCVgUdEgcU9a/QtiOlRQ==" saltValue="cusyPZc47dPdBNShLy/bEw==" spinCount="100000" sheet="1" objects="1" scenarios="1"/>
  <pageMargins left="0.511811024" right="0.511811024" top="0.78740157499999996" bottom="0.78740157499999996" header="0.31496062000000002" footer="0.31496062000000002"/>
  <pageSetup paperSize="9" scale="6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N62"/>
  <sheetViews>
    <sheetView showGridLines="0" zoomScale="115" zoomScaleNormal="115" workbookViewId="0"/>
  </sheetViews>
  <sheetFormatPr defaultColWidth="9.109375" defaultRowHeight="13.2" x14ac:dyDescent="0.25"/>
  <cols>
    <col min="1" max="1" width="3.6640625" style="25" customWidth="1"/>
    <col min="2" max="2" width="24.5546875" style="25" customWidth="1"/>
    <col min="3" max="14" width="10.5546875" style="25" customWidth="1"/>
    <col min="15" max="16384" width="9.109375" style="25"/>
  </cols>
  <sheetData>
    <row r="1" spans="2:14" s="26" customFormat="1" ht="30" customHeight="1" x14ac:dyDescent="0.25">
      <c r="B1" s="25"/>
      <c r="C1" s="25"/>
      <c r="D1" s="25"/>
      <c r="E1" s="25"/>
      <c r="F1" s="25"/>
      <c r="G1" s="113"/>
      <c r="H1" s="25"/>
      <c r="I1" s="25"/>
      <c r="J1" s="25"/>
      <c r="K1" s="25"/>
      <c r="L1" s="25"/>
      <c r="M1" s="25"/>
      <c r="N1" s="25"/>
    </row>
    <row r="2" spans="2:14" s="26" customFormat="1" ht="21.9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s="26" customFormat="1" ht="21.9" customHeight="1" x14ac:dyDescent="0.25">
      <c r="B3" s="42">
        <f>PAINEL!E11</f>
        <v>0</v>
      </c>
      <c r="C3" s="42"/>
      <c r="D3" s="42"/>
      <c r="E3" s="42"/>
      <c r="F3" s="42"/>
      <c r="G3" s="42"/>
      <c r="H3" s="42"/>
      <c r="I3" s="125" t="s">
        <v>48</v>
      </c>
      <c r="J3" s="125"/>
      <c r="K3" s="125"/>
      <c r="L3" s="125"/>
      <c r="M3" s="125"/>
      <c r="N3" s="42">
        <f>PAINEL!E10</f>
        <v>0</v>
      </c>
    </row>
    <row r="4" spans="2:14" s="26" customFormat="1" ht="21.9" customHeight="1" thickBot="1" x14ac:dyDescent="0.3">
      <c r="B4" s="43"/>
      <c r="C4" s="43"/>
      <c r="D4" s="43"/>
      <c r="E4" s="43"/>
      <c r="F4" s="43"/>
      <c r="G4" s="43"/>
      <c r="H4" s="43"/>
      <c r="I4" s="126"/>
      <c r="J4" s="126"/>
      <c r="K4" s="126"/>
      <c r="L4" s="126"/>
      <c r="M4" s="126"/>
      <c r="N4" s="43"/>
    </row>
    <row r="5" spans="2:14" s="26" customFormat="1" ht="21.9" customHeight="1" thickTop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s="26" customFormat="1" ht="21.9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21.9" customHeight="1" x14ac:dyDescent="0.25"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18</v>
      </c>
      <c r="M7" s="28" t="s">
        <v>19</v>
      </c>
      <c r="N7" s="28" t="s">
        <v>20</v>
      </c>
    </row>
    <row r="8" spans="2:14" ht="21.6" customHeight="1" thickBot="1" x14ac:dyDescent="0.3">
      <c r="B8" s="29" t="s">
        <v>49</v>
      </c>
      <c r="C8" s="30">
        <f>SUM(C9:C61)</f>
        <v>0</v>
      </c>
      <c r="D8" s="30">
        <f t="shared" ref="D8:N8" si="0">SUM(D9:D61)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</row>
    <row r="9" spans="2:14" ht="14.4" thickTop="1" thickBot="1" x14ac:dyDescent="0.3">
      <c r="B9" s="2" t="s">
        <v>50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4.4" thickTop="1" thickBot="1" x14ac:dyDescent="0.3">
      <c r="B10" s="2" t="s">
        <v>23</v>
      </c>
      <c r="C10" s="3" t="s">
        <v>86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4.4" thickTop="1" thickBot="1" x14ac:dyDescent="0.3">
      <c r="B11" s="2" t="s">
        <v>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4.4" thickTop="1" thickBot="1" x14ac:dyDescent="0.3">
      <c r="B12" s="2" t="s">
        <v>25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4.4" thickTop="1" thickBot="1" x14ac:dyDescent="0.3">
      <c r="B13" s="2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4.4" thickTop="1" thickBot="1" x14ac:dyDescent="0.3">
      <c r="B14" s="2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4.4" thickTop="1" thickBot="1" x14ac:dyDescent="0.3">
      <c r="B15" s="2" t="s">
        <v>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4.4" thickTop="1" thickBot="1" x14ac:dyDescent="0.3">
      <c r="B16" s="2" t="s">
        <v>25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4.4" thickTop="1" thickBot="1" x14ac:dyDescent="0.3">
      <c r="B17" s="2" t="s">
        <v>25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4.4" thickTop="1" thickBot="1" x14ac:dyDescent="0.3">
      <c r="B18" s="2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4.4" thickTop="1" thickBot="1" x14ac:dyDescent="0.3">
      <c r="B19" s="2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4.4" thickTop="1" thickBot="1" x14ac:dyDescent="0.3">
      <c r="B20" s="2" t="s">
        <v>25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4.4" thickTop="1" thickBot="1" x14ac:dyDescent="0.3">
      <c r="B21" s="2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4.4" thickTop="1" thickBot="1" x14ac:dyDescent="0.3">
      <c r="B22" s="2" t="s">
        <v>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4.4" thickTop="1" thickBot="1" x14ac:dyDescent="0.3">
      <c r="B23" s="2" t="s">
        <v>25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4.4" thickTop="1" thickBot="1" x14ac:dyDescent="0.3">
      <c r="B24" s="2" t="s">
        <v>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4.4" thickTop="1" thickBot="1" x14ac:dyDescent="0.3">
      <c r="B25" s="2" t="s">
        <v>25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4.4" thickTop="1" thickBot="1" x14ac:dyDescent="0.3">
      <c r="B26" s="2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4.4" thickTop="1" thickBot="1" x14ac:dyDescent="0.3">
      <c r="B27" s="2" t="s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4.4" thickTop="1" thickBot="1" x14ac:dyDescent="0.3">
      <c r="B28" s="2" t="s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4.4" thickTop="1" thickBot="1" x14ac:dyDescent="0.3">
      <c r="B29" s="2" t="s">
        <v>25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4.4" thickTop="1" thickBot="1" x14ac:dyDescent="0.3">
      <c r="B30" s="2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4.4" thickTop="1" thickBot="1" x14ac:dyDescent="0.3">
      <c r="B31" s="2" t="s">
        <v>25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4.4" thickTop="1" thickBot="1" x14ac:dyDescent="0.3">
      <c r="B32" s="2" t="s">
        <v>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4.4" thickTop="1" thickBot="1" x14ac:dyDescent="0.3">
      <c r="B33" s="2" t="s">
        <v>25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4.4" thickTop="1" thickBot="1" x14ac:dyDescent="0.3">
      <c r="B34" s="2" t="s">
        <v>25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4.4" thickTop="1" thickBot="1" x14ac:dyDescent="0.3">
      <c r="B35" s="2" t="s">
        <v>25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4.4" thickTop="1" thickBot="1" x14ac:dyDescent="0.3">
      <c r="B36" s="2" t="s">
        <v>25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4.4" thickTop="1" thickBot="1" x14ac:dyDescent="0.3">
      <c r="B37" s="2" t="s">
        <v>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4.4" thickTop="1" thickBot="1" x14ac:dyDescent="0.3">
      <c r="B38" s="2" t="s">
        <v>25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4.4" thickTop="1" thickBot="1" x14ac:dyDescent="0.3">
      <c r="B39" s="2" t="s">
        <v>25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4.4" thickTop="1" thickBot="1" x14ac:dyDescent="0.3">
      <c r="B40" s="2" t="s">
        <v>25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4.4" thickTop="1" thickBot="1" x14ac:dyDescent="0.3">
      <c r="B41" s="2" t="s"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4.4" thickTop="1" thickBot="1" x14ac:dyDescent="0.3">
      <c r="B42" s="2" t="s">
        <v>25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4.4" thickTop="1" thickBot="1" x14ac:dyDescent="0.3">
      <c r="B43" s="2" t="s">
        <v>25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4.4" thickTop="1" thickBot="1" x14ac:dyDescent="0.3">
      <c r="B44" s="2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4.4" thickTop="1" thickBot="1" x14ac:dyDescent="0.3">
      <c r="B45" s="2" t="s">
        <v>25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4.4" thickTop="1" thickBot="1" x14ac:dyDescent="0.3">
      <c r="B46" s="2" t="s">
        <v>25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4.4" thickTop="1" thickBot="1" x14ac:dyDescent="0.3">
      <c r="B47" s="2" t="s">
        <v>25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4.4" thickTop="1" thickBot="1" x14ac:dyDescent="0.3">
      <c r="B48" s="2" t="s">
        <v>25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4.4" thickTop="1" thickBot="1" x14ac:dyDescent="0.3">
      <c r="B49" s="2" t="s">
        <v>25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4.4" thickTop="1" thickBot="1" x14ac:dyDescent="0.3">
      <c r="B50" s="2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4.4" thickTop="1" thickBot="1" x14ac:dyDescent="0.3">
      <c r="B51" s="2" t="s">
        <v>25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4.4" thickTop="1" thickBot="1" x14ac:dyDescent="0.3">
      <c r="B52" s="2" t="s">
        <v>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4.4" thickTop="1" thickBot="1" x14ac:dyDescent="0.3">
      <c r="B53" s="2" t="s">
        <v>25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4.4" thickTop="1" thickBot="1" x14ac:dyDescent="0.3">
      <c r="B54" s="2" t="s">
        <v>25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4.4" thickTop="1" thickBot="1" x14ac:dyDescent="0.3">
      <c r="B55" s="2" t="s">
        <v>25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4.4" thickTop="1" thickBot="1" x14ac:dyDescent="0.3">
      <c r="B56" s="2" t="s">
        <v>25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4.4" thickTop="1" thickBot="1" x14ac:dyDescent="0.3">
      <c r="B57" s="2" t="s">
        <v>25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4.4" thickTop="1" thickBot="1" x14ac:dyDescent="0.3">
      <c r="B58" s="2" t="s">
        <v>25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4.4" thickTop="1" thickBot="1" x14ac:dyDescent="0.3">
      <c r="B59" s="2" t="s">
        <v>25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4.4" thickTop="1" thickBot="1" x14ac:dyDescent="0.3">
      <c r="B60" s="2" t="s">
        <v>25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4.4" thickTop="1" thickBot="1" x14ac:dyDescent="0.3">
      <c r="B61" s="2" t="s">
        <v>25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3.8" thickTop="1" x14ac:dyDescent="0.25"/>
  </sheetData>
  <sheetProtection algorithmName="SHA-512" hashValue="lV3wWdplowTHXqcToRzKXTzcsB9MbE3up2zTr1C0PZ55VnQZJ/krI7kQNnO5kCXKNSICau+fSOlQnVkJHAmLKg==" saltValue="kFchp/fWVsCD8haju2d1Nw==" spinCount="100000" sheet="1" objects="1" scenarios="1"/>
  <mergeCells count="2">
    <mergeCell ref="I3:M3"/>
    <mergeCell ref="I4:M4"/>
  </mergeCells>
  <pageMargins left="0.511811024" right="0.511811024" top="0.78740157499999996" bottom="0.78740157499999996" header="0.31496062000000002" footer="0.31496062000000002"/>
  <pageSetup paperSize="9" scale="6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N62"/>
  <sheetViews>
    <sheetView showGridLines="0" zoomScale="115" zoomScaleNormal="115" workbookViewId="0"/>
  </sheetViews>
  <sheetFormatPr defaultColWidth="9.109375" defaultRowHeight="13.2" x14ac:dyDescent="0.25"/>
  <cols>
    <col min="1" max="1" width="3.6640625" style="25" customWidth="1"/>
    <col min="2" max="2" width="24.5546875" style="25" customWidth="1"/>
    <col min="3" max="14" width="10.5546875" style="25" customWidth="1"/>
    <col min="15" max="16384" width="9.109375" style="25"/>
  </cols>
  <sheetData>
    <row r="1" spans="2:14" s="26" customFormat="1" ht="30" customHeight="1" x14ac:dyDescent="0.25">
      <c r="B1" s="25"/>
      <c r="C1" s="25"/>
      <c r="D1" s="25"/>
      <c r="E1" s="25"/>
      <c r="G1" s="113"/>
      <c r="H1" s="25"/>
      <c r="I1" s="25"/>
      <c r="J1" s="25"/>
      <c r="K1" s="25"/>
      <c r="L1" s="25"/>
      <c r="M1" s="25"/>
      <c r="N1" s="25"/>
    </row>
    <row r="2" spans="2:14" s="26" customFormat="1" ht="21.9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s="26" customFormat="1" ht="21.9" customHeight="1" x14ac:dyDescent="0.25">
      <c r="B3" s="42">
        <f>PAINEL!E11</f>
        <v>0</v>
      </c>
      <c r="C3" s="42"/>
      <c r="D3" s="42"/>
      <c r="E3" s="42"/>
      <c r="F3" s="42"/>
      <c r="G3" s="42"/>
      <c r="H3" s="42"/>
      <c r="I3" s="125" t="s">
        <v>51</v>
      </c>
      <c r="J3" s="125"/>
      <c r="K3" s="125"/>
      <c r="L3" s="125"/>
      <c r="M3" s="125"/>
      <c r="N3" s="42">
        <f>PAINEL!E10</f>
        <v>0</v>
      </c>
    </row>
    <row r="4" spans="2:14" s="26" customFormat="1" ht="21.9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s="26" customFormat="1" ht="21.9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s="26" customFormat="1" ht="21.9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21.9" customHeight="1" x14ac:dyDescent="0.25"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18</v>
      </c>
      <c r="M7" s="28" t="s">
        <v>19</v>
      </c>
      <c r="N7" s="28" t="s">
        <v>20</v>
      </c>
    </row>
    <row r="8" spans="2:14" ht="21.6" customHeight="1" thickBot="1" x14ac:dyDescent="0.3">
      <c r="B8" s="29" t="s">
        <v>52</v>
      </c>
      <c r="C8" s="30">
        <f>SUM(C9:C61)</f>
        <v>0</v>
      </c>
      <c r="D8" s="30">
        <f t="shared" ref="D8:N8" si="0">SUM(D9:D61)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</row>
    <row r="9" spans="2:14" ht="14.4" thickTop="1" thickBot="1" x14ac:dyDescent="0.3">
      <c r="B9" s="2" t="s">
        <v>53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4.4" thickTop="1" thickBot="1" x14ac:dyDescent="0.3">
      <c r="B10" s="2" t="s">
        <v>54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4.4" thickTop="1" thickBot="1" x14ac:dyDescent="0.3">
      <c r="B11" s="2" t="s">
        <v>55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4.4" thickTop="1" thickBot="1" x14ac:dyDescent="0.3">
      <c r="B12" s="2" t="s">
        <v>56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4.4" thickTop="1" thickBot="1" x14ac:dyDescent="0.3">
      <c r="B13" s="2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4.4" thickTop="1" thickBot="1" x14ac:dyDescent="0.3">
      <c r="B14" s="2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4.4" thickTop="1" thickBot="1" x14ac:dyDescent="0.3">
      <c r="B15" s="2" t="s">
        <v>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4.4" thickTop="1" thickBot="1" x14ac:dyDescent="0.3">
      <c r="B16" s="2" t="s">
        <v>25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4.4" thickTop="1" thickBot="1" x14ac:dyDescent="0.3">
      <c r="B17" s="2" t="s">
        <v>25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4.4" thickTop="1" thickBot="1" x14ac:dyDescent="0.3">
      <c r="B18" s="2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4.4" thickTop="1" thickBot="1" x14ac:dyDescent="0.3">
      <c r="B19" s="2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4.4" thickTop="1" thickBot="1" x14ac:dyDescent="0.3">
      <c r="B20" s="2" t="s">
        <v>25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4.4" thickTop="1" thickBot="1" x14ac:dyDescent="0.3">
      <c r="B21" s="2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4.4" thickTop="1" thickBot="1" x14ac:dyDescent="0.3">
      <c r="B22" s="2" t="s">
        <v>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4.4" thickTop="1" thickBot="1" x14ac:dyDescent="0.3">
      <c r="B23" s="2" t="s">
        <v>25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4.4" thickTop="1" thickBot="1" x14ac:dyDescent="0.3">
      <c r="B24" s="2" t="s">
        <v>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4.4" thickTop="1" thickBot="1" x14ac:dyDescent="0.3">
      <c r="B25" s="2" t="s">
        <v>25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4.4" thickTop="1" thickBot="1" x14ac:dyDescent="0.3">
      <c r="B26" s="2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4.4" thickTop="1" thickBot="1" x14ac:dyDescent="0.3">
      <c r="B27" s="2" t="s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4.4" thickTop="1" thickBot="1" x14ac:dyDescent="0.3">
      <c r="B28" s="2" t="s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4.4" thickTop="1" thickBot="1" x14ac:dyDescent="0.3">
      <c r="B29" s="2" t="s">
        <v>25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4.4" thickTop="1" thickBot="1" x14ac:dyDescent="0.3">
      <c r="B30" s="2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4.4" thickTop="1" thickBot="1" x14ac:dyDescent="0.3">
      <c r="B31" s="2" t="s">
        <v>25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4.4" thickTop="1" thickBot="1" x14ac:dyDescent="0.3">
      <c r="B32" s="2" t="s">
        <v>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4.4" thickTop="1" thickBot="1" x14ac:dyDescent="0.3">
      <c r="B33" s="2" t="s">
        <v>25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4.4" thickTop="1" thickBot="1" x14ac:dyDescent="0.3">
      <c r="B34" s="2" t="s">
        <v>25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4.4" thickTop="1" thickBot="1" x14ac:dyDescent="0.3">
      <c r="B35" s="2" t="s">
        <v>25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4.4" thickTop="1" thickBot="1" x14ac:dyDescent="0.3">
      <c r="B36" s="2" t="s">
        <v>25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4.4" thickTop="1" thickBot="1" x14ac:dyDescent="0.3">
      <c r="B37" s="2" t="s">
        <v>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4.4" thickTop="1" thickBot="1" x14ac:dyDescent="0.3">
      <c r="B38" s="2" t="s">
        <v>25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4.4" thickTop="1" thickBot="1" x14ac:dyDescent="0.3">
      <c r="B39" s="2" t="s">
        <v>25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4.4" thickTop="1" thickBot="1" x14ac:dyDescent="0.3">
      <c r="B40" s="2" t="s">
        <v>25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4.4" thickTop="1" thickBot="1" x14ac:dyDescent="0.3">
      <c r="B41" s="2" t="s"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4.4" thickTop="1" thickBot="1" x14ac:dyDescent="0.3">
      <c r="B42" s="2" t="s">
        <v>25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4.4" thickTop="1" thickBot="1" x14ac:dyDescent="0.3">
      <c r="B43" s="2" t="s">
        <v>25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4.4" thickTop="1" thickBot="1" x14ac:dyDescent="0.3">
      <c r="B44" s="2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4.4" thickTop="1" thickBot="1" x14ac:dyDescent="0.3">
      <c r="B45" s="2" t="s">
        <v>25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4.4" thickTop="1" thickBot="1" x14ac:dyDescent="0.3">
      <c r="B46" s="2" t="s">
        <v>25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4.4" thickTop="1" thickBot="1" x14ac:dyDescent="0.3">
      <c r="B47" s="2" t="s">
        <v>25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4.4" thickTop="1" thickBot="1" x14ac:dyDescent="0.3">
      <c r="B48" s="2" t="s">
        <v>25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4.4" thickTop="1" thickBot="1" x14ac:dyDescent="0.3">
      <c r="B49" s="2" t="s">
        <v>25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4.4" thickTop="1" thickBot="1" x14ac:dyDescent="0.3">
      <c r="B50" s="2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4.4" thickTop="1" thickBot="1" x14ac:dyDescent="0.3">
      <c r="B51" s="2" t="s">
        <v>25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4.4" thickTop="1" thickBot="1" x14ac:dyDescent="0.3">
      <c r="B52" s="2" t="s">
        <v>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4.4" thickTop="1" thickBot="1" x14ac:dyDescent="0.3">
      <c r="B53" s="2" t="s">
        <v>25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4.4" thickTop="1" thickBot="1" x14ac:dyDescent="0.3">
      <c r="B54" s="2" t="s">
        <v>25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4.4" thickTop="1" thickBot="1" x14ac:dyDescent="0.3">
      <c r="B55" s="2" t="s">
        <v>25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4.4" thickTop="1" thickBot="1" x14ac:dyDescent="0.3">
      <c r="B56" s="2" t="s">
        <v>25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4.4" thickTop="1" thickBot="1" x14ac:dyDescent="0.3">
      <c r="B57" s="2" t="s">
        <v>25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4.4" thickTop="1" thickBot="1" x14ac:dyDescent="0.3">
      <c r="B58" s="2" t="s">
        <v>25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4.4" thickTop="1" thickBot="1" x14ac:dyDescent="0.3">
      <c r="B59" s="2" t="s">
        <v>25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4.4" thickTop="1" thickBot="1" x14ac:dyDescent="0.3">
      <c r="B60" s="2" t="s">
        <v>25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4.4" thickTop="1" thickBot="1" x14ac:dyDescent="0.3">
      <c r="B61" s="2" t="s">
        <v>25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3.8" thickTop="1" x14ac:dyDescent="0.25"/>
  </sheetData>
  <sheetProtection algorithmName="SHA-512" hashValue="EL1SBO9TCKpXfdgn6qaCsbsOLsj3iud/+rn23QdBsDLZc5oIkp9gDMteR57Np62G9uR3K4MsupIpbnD4godfdA==" saltValue="MeCGAOGpJjrKa7Q580zGag==" spinCount="100000" sheet="1" objects="1" scenarios="1"/>
  <mergeCells count="1">
    <mergeCell ref="I3:M3"/>
  </mergeCells>
  <pageMargins left="0.511811024" right="0.511811024" top="0.78740157499999996" bottom="0.78740157499999996" header="0.31496062000000002" footer="0.31496062000000002"/>
  <pageSetup paperSize="9" scale="6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62"/>
  <sheetViews>
    <sheetView showGridLines="0" zoomScale="115" zoomScaleNormal="115" workbookViewId="0"/>
  </sheetViews>
  <sheetFormatPr defaultColWidth="9.109375" defaultRowHeight="13.2" x14ac:dyDescent="0.25"/>
  <cols>
    <col min="1" max="1" width="3.6640625" style="34" customWidth="1"/>
    <col min="2" max="2" width="24.5546875" style="34" customWidth="1"/>
    <col min="3" max="14" width="10.5546875" style="34" customWidth="1"/>
    <col min="15" max="16384" width="9.109375" style="34"/>
  </cols>
  <sheetData>
    <row r="1" spans="2:14" s="26" customFormat="1" ht="30" customHeight="1" x14ac:dyDescent="0.25">
      <c r="B1" s="25"/>
      <c r="C1" s="25"/>
      <c r="D1" s="25"/>
      <c r="E1" s="25"/>
      <c r="G1" s="113"/>
      <c r="H1" s="25"/>
      <c r="I1" s="25"/>
      <c r="J1" s="25"/>
      <c r="K1" s="25"/>
      <c r="L1" s="25"/>
      <c r="M1" s="25"/>
      <c r="N1" s="25"/>
    </row>
    <row r="2" spans="2:14" s="26" customFormat="1" ht="21.9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s="26" customFormat="1" ht="21.9" customHeight="1" x14ac:dyDescent="0.25">
      <c r="B3" s="44">
        <f>PAINEL!E11</f>
        <v>0</v>
      </c>
      <c r="C3" s="44"/>
      <c r="D3" s="44"/>
      <c r="E3" s="44"/>
      <c r="F3" s="44"/>
      <c r="G3" s="44"/>
      <c r="H3" s="44"/>
      <c r="I3" s="127" t="s">
        <v>70</v>
      </c>
      <c r="J3" s="127"/>
      <c r="K3" s="127"/>
      <c r="L3" s="127"/>
      <c r="M3" s="127"/>
      <c r="N3" s="44">
        <f>PAINEL!E10</f>
        <v>0</v>
      </c>
    </row>
    <row r="4" spans="2:14" s="26" customFormat="1" ht="21.9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s="26" customFormat="1" ht="21.9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s="26" customFormat="1" ht="21.9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21.9" customHeight="1" x14ac:dyDescent="0.25"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18</v>
      </c>
      <c r="M7" s="28" t="s">
        <v>19</v>
      </c>
      <c r="N7" s="28" t="s">
        <v>20</v>
      </c>
    </row>
    <row r="8" spans="2:14" ht="21.6" customHeight="1" thickBot="1" x14ac:dyDescent="0.3">
      <c r="B8" s="31" t="s">
        <v>71</v>
      </c>
      <c r="C8" s="32">
        <f>SUM(C9:C61)</f>
        <v>0</v>
      </c>
      <c r="D8" s="32">
        <f t="shared" ref="D8:N8" si="0">SUM(D9:D61)</f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</row>
    <row r="9" spans="2:14" ht="14.4" thickTop="1" thickBot="1" x14ac:dyDescent="0.3">
      <c r="B9" s="4" t="s">
        <v>66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4.4" thickTop="1" thickBot="1" x14ac:dyDescent="0.3">
      <c r="B10" s="4" t="s">
        <v>67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4.4" thickTop="1" thickBot="1" x14ac:dyDescent="0.3">
      <c r="B11" s="4" t="s">
        <v>68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4.4" thickTop="1" thickBot="1" x14ac:dyDescent="0.3">
      <c r="B12" s="4" t="s">
        <v>69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4.4" thickTop="1" thickBot="1" x14ac:dyDescent="0.3">
      <c r="B13" s="4" t="s">
        <v>72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14.4" thickTop="1" thickBot="1" x14ac:dyDescent="0.3">
      <c r="B14" s="4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4.4" thickTop="1" thickBot="1" x14ac:dyDescent="0.3">
      <c r="B15" s="4" t="s">
        <v>25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4.4" thickTop="1" thickBot="1" x14ac:dyDescent="0.3">
      <c r="B16" s="4" t="s">
        <v>25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4.4" thickTop="1" thickBot="1" x14ac:dyDescent="0.3">
      <c r="B17" s="4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4.4" thickTop="1" thickBot="1" x14ac:dyDescent="0.3">
      <c r="B18" s="4" t="s">
        <v>25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4.4" thickTop="1" thickBot="1" x14ac:dyDescent="0.3">
      <c r="B19" s="4" t="s">
        <v>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4.4" thickTop="1" thickBot="1" x14ac:dyDescent="0.3">
      <c r="B20" s="4" t="s">
        <v>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4.4" thickTop="1" thickBot="1" x14ac:dyDescent="0.3">
      <c r="B21" s="4" t="s">
        <v>25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4.4" thickTop="1" thickBot="1" x14ac:dyDescent="0.3">
      <c r="B22" s="4" t="s">
        <v>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4.4" thickTop="1" thickBot="1" x14ac:dyDescent="0.3">
      <c r="B23" s="4" t="s">
        <v>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4.4" thickTop="1" thickBot="1" x14ac:dyDescent="0.3">
      <c r="B24" s="4" t="s">
        <v>25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4.4" thickTop="1" thickBot="1" x14ac:dyDescent="0.3">
      <c r="B25" s="4" t="s">
        <v>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4.4" thickTop="1" thickBot="1" x14ac:dyDescent="0.3">
      <c r="B26" s="4" t="s">
        <v>25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4.4" thickTop="1" thickBot="1" x14ac:dyDescent="0.3">
      <c r="B27" s="4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4.4" thickTop="1" thickBot="1" x14ac:dyDescent="0.3">
      <c r="B28" s="4" t="s">
        <v>25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4.4" thickTop="1" thickBot="1" x14ac:dyDescent="0.3">
      <c r="B29" s="4" t="s">
        <v>25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4.4" thickTop="1" thickBot="1" x14ac:dyDescent="0.3">
      <c r="B30" s="4" t="s">
        <v>25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4.4" thickTop="1" thickBot="1" x14ac:dyDescent="0.3">
      <c r="B31" s="4" t="s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4.4" thickTop="1" thickBot="1" x14ac:dyDescent="0.3">
      <c r="B32" s="4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4.4" thickTop="1" thickBot="1" x14ac:dyDescent="0.3">
      <c r="B33" s="4" t="s">
        <v>25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4.4" thickTop="1" thickBot="1" x14ac:dyDescent="0.3">
      <c r="B34" s="4" t="s">
        <v>25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4.4" thickTop="1" thickBot="1" x14ac:dyDescent="0.3">
      <c r="B35" s="4" t="s">
        <v>25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4.4" thickTop="1" thickBot="1" x14ac:dyDescent="0.3">
      <c r="B36" s="4" t="s">
        <v>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4.4" thickTop="1" thickBot="1" x14ac:dyDescent="0.3">
      <c r="B37" s="4" t="s">
        <v>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4.4" thickTop="1" thickBot="1" x14ac:dyDescent="0.3">
      <c r="B38" s="4" t="s">
        <v>25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4.4" thickTop="1" thickBot="1" x14ac:dyDescent="0.3">
      <c r="B39" s="4" t="s">
        <v>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4.4" thickTop="1" thickBot="1" x14ac:dyDescent="0.3">
      <c r="B40" s="4" t="s">
        <v>25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4.4" thickTop="1" thickBot="1" x14ac:dyDescent="0.3">
      <c r="B41" s="4" t="s">
        <v>25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4.4" thickTop="1" thickBot="1" x14ac:dyDescent="0.3">
      <c r="B42" s="4" t="s">
        <v>25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4.4" thickTop="1" thickBot="1" x14ac:dyDescent="0.3">
      <c r="B43" s="4" t="s">
        <v>25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4.4" thickTop="1" thickBot="1" x14ac:dyDescent="0.3">
      <c r="B44" s="4" t="s">
        <v>25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4.4" thickTop="1" thickBot="1" x14ac:dyDescent="0.3">
      <c r="B45" s="4" t="s">
        <v>25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4.4" thickTop="1" thickBot="1" x14ac:dyDescent="0.3">
      <c r="B46" s="4" t="s">
        <v>25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4.4" thickTop="1" thickBot="1" x14ac:dyDescent="0.3">
      <c r="B47" s="4" t="s">
        <v>25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4.4" thickTop="1" thickBot="1" x14ac:dyDescent="0.3">
      <c r="B48" s="4" t="s">
        <v>25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4.4" thickTop="1" thickBot="1" x14ac:dyDescent="0.3">
      <c r="B49" s="4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14.4" thickTop="1" thickBot="1" x14ac:dyDescent="0.3">
      <c r="B50" s="4" t="s">
        <v>25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4.4" thickTop="1" thickBot="1" x14ac:dyDescent="0.3">
      <c r="B51" s="4" t="s">
        <v>25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4.4" thickTop="1" thickBot="1" x14ac:dyDescent="0.3">
      <c r="B52" s="4" t="s">
        <v>25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4.4" thickTop="1" thickBot="1" x14ac:dyDescent="0.3">
      <c r="B53" s="4" t="s">
        <v>25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4.4" thickTop="1" thickBot="1" x14ac:dyDescent="0.3">
      <c r="B54" s="4" t="s">
        <v>25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4.4" thickTop="1" thickBot="1" x14ac:dyDescent="0.3">
      <c r="B55" s="4" t="s">
        <v>25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4.4" thickTop="1" thickBot="1" x14ac:dyDescent="0.3">
      <c r="B56" s="4" t="s">
        <v>25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4.4" thickTop="1" thickBot="1" x14ac:dyDescent="0.3">
      <c r="B57" s="4" t="s">
        <v>25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4.4" thickTop="1" thickBot="1" x14ac:dyDescent="0.3">
      <c r="B58" s="4" t="s">
        <v>25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4.4" thickTop="1" thickBot="1" x14ac:dyDescent="0.3">
      <c r="B59" s="4" t="s">
        <v>25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4.4" thickTop="1" thickBot="1" x14ac:dyDescent="0.3">
      <c r="B60" s="4" t="s">
        <v>25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4.4" thickTop="1" thickBot="1" x14ac:dyDescent="0.3">
      <c r="B61" s="4" t="s">
        <v>25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13.8" thickTop="1" x14ac:dyDescent="0.25"/>
  </sheetData>
  <sheetProtection algorithmName="SHA-512" hashValue="DekijIXDheAAEADuXj62sQWLxRjcVI7Pi1fYz4gb6Ld1GBzRVlvpsycB8bZxp3paLjUYYJKkDFeCRuv825yswg==" saltValue="qjfUO+4rDsKp8+uJVKhEIw==" spinCount="100000" sheet="1" objects="1" scenarios="1"/>
  <mergeCells count="1">
    <mergeCell ref="I3:M3"/>
  </mergeCells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N62"/>
  <sheetViews>
    <sheetView showGridLines="0" zoomScale="115" zoomScaleNormal="115" workbookViewId="0"/>
  </sheetViews>
  <sheetFormatPr defaultColWidth="9.109375" defaultRowHeight="13.2" x14ac:dyDescent="0.25"/>
  <cols>
    <col min="1" max="1" width="3.6640625" style="34" customWidth="1"/>
    <col min="2" max="2" width="24.5546875" style="34" customWidth="1"/>
    <col min="3" max="14" width="10.5546875" style="34" customWidth="1"/>
    <col min="15" max="16384" width="9.109375" style="34"/>
  </cols>
  <sheetData>
    <row r="1" spans="2:14" s="26" customFormat="1" ht="30" customHeight="1" x14ac:dyDescent="0.25">
      <c r="B1" s="25"/>
      <c r="C1" s="25"/>
      <c r="D1" s="25"/>
      <c r="E1" s="25"/>
      <c r="G1" s="113"/>
      <c r="H1" s="25"/>
      <c r="I1" s="25"/>
      <c r="J1" s="25"/>
      <c r="K1" s="25"/>
      <c r="L1" s="25"/>
      <c r="M1" s="25"/>
      <c r="N1" s="25"/>
    </row>
    <row r="2" spans="2:14" s="26" customFormat="1" ht="21.9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s="26" customFormat="1" ht="21.9" customHeight="1" x14ac:dyDescent="0.25">
      <c r="B3" s="42">
        <f>PAINEL!E11</f>
        <v>0</v>
      </c>
      <c r="C3" s="42"/>
      <c r="D3" s="42"/>
      <c r="E3" s="42"/>
      <c r="F3" s="42"/>
      <c r="G3" s="42"/>
      <c r="H3" s="42"/>
      <c r="I3" s="125" t="s">
        <v>64</v>
      </c>
      <c r="J3" s="125"/>
      <c r="K3" s="125"/>
      <c r="L3" s="125"/>
      <c r="M3" s="125"/>
      <c r="N3" s="42">
        <f>PAINEL!E10</f>
        <v>0</v>
      </c>
    </row>
    <row r="4" spans="2:14" s="26" customFormat="1" ht="21.9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s="26" customFormat="1" ht="21.9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s="26" customFormat="1" ht="21.9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21.9" customHeight="1" x14ac:dyDescent="0.25"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18</v>
      </c>
      <c r="M7" s="28" t="s">
        <v>19</v>
      </c>
      <c r="N7" s="28" t="s">
        <v>20</v>
      </c>
    </row>
    <row r="8" spans="2:14" ht="21.6" customHeight="1" thickBot="1" x14ac:dyDescent="0.3">
      <c r="B8" s="29" t="s">
        <v>65</v>
      </c>
      <c r="C8" s="30">
        <f>SUM(C9:C61)</f>
        <v>0</v>
      </c>
      <c r="D8" s="30">
        <f t="shared" ref="D8:N8" si="0">SUM(D9:D61)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</row>
    <row r="9" spans="2:14" ht="14.4" thickTop="1" thickBot="1" x14ac:dyDescent="0.3">
      <c r="B9" s="2" t="s">
        <v>66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4.4" thickTop="1" thickBot="1" x14ac:dyDescent="0.3">
      <c r="B10" s="2" t="s">
        <v>67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4.4" thickTop="1" thickBot="1" x14ac:dyDescent="0.3">
      <c r="B11" s="2" t="s">
        <v>68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4.4" thickTop="1" thickBot="1" x14ac:dyDescent="0.3">
      <c r="B12" s="2" t="s">
        <v>69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4.4" thickTop="1" thickBot="1" x14ac:dyDescent="0.3">
      <c r="B13" s="2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4.4" thickTop="1" thickBot="1" x14ac:dyDescent="0.3">
      <c r="B14" s="2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4.4" thickTop="1" thickBot="1" x14ac:dyDescent="0.3">
      <c r="B15" s="2" t="s">
        <v>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4.4" thickTop="1" thickBot="1" x14ac:dyDescent="0.3">
      <c r="B16" s="2" t="s">
        <v>25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4.4" thickTop="1" thickBot="1" x14ac:dyDescent="0.3">
      <c r="B17" s="2" t="s">
        <v>25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4.4" thickTop="1" thickBot="1" x14ac:dyDescent="0.3">
      <c r="B18" s="2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4.4" thickTop="1" thickBot="1" x14ac:dyDescent="0.3">
      <c r="B19" s="2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4.4" thickTop="1" thickBot="1" x14ac:dyDescent="0.3">
      <c r="B20" s="2" t="s">
        <v>25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4.4" thickTop="1" thickBot="1" x14ac:dyDescent="0.3">
      <c r="B21" s="2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4.4" thickTop="1" thickBot="1" x14ac:dyDescent="0.3">
      <c r="B22" s="2" t="s">
        <v>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4.4" thickTop="1" thickBot="1" x14ac:dyDescent="0.3">
      <c r="B23" s="2" t="s">
        <v>25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4.4" thickTop="1" thickBot="1" x14ac:dyDescent="0.3">
      <c r="B24" s="2" t="s">
        <v>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4.4" thickTop="1" thickBot="1" x14ac:dyDescent="0.3">
      <c r="B25" s="2" t="s">
        <v>25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4.4" thickTop="1" thickBot="1" x14ac:dyDescent="0.3">
      <c r="B26" s="2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4.4" thickTop="1" thickBot="1" x14ac:dyDescent="0.3">
      <c r="B27" s="2" t="s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4.4" thickTop="1" thickBot="1" x14ac:dyDescent="0.3">
      <c r="B28" s="2" t="s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4.4" thickTop="1" thickBot="1" x14ac:dyDescent="0.3">
      <c r="B29" s="2" t="s">
        <v>25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4.4" thickTop="1" thickBot="1" x14ac:dyDescent="0.3">
      <c r="B30" s="2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4.4" thickTop="1" thickBot="1" x14ac:dyDescent="0.3">
      <c r="B31" s="2" t="s">
        <v>25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4.4" thickTop="1" thickBot="1" x14ac:dyDescent="0.3">
      <c r="B32" s="2" t="s">
        <v>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4.4" thickTop="1" thickBot="1" x14ac:dyDescent="0.3">
      <c r="B33" s="2" t="s">
        <v>25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4.4" thickTop="1" thickBot="1" x14ac:dyDescent="0.3">
      <c r="B34" s="2" t="s">
        <v>25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4.4" thickTop="1" thickBot="1" x14ac:dyDescent="0.3">
      <c r="B35" s="2" t="s">
        <v>25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4.4" thickTop="1" thickBot="1" x14ac:dyDescent="0.3">
      <c r="B36" s="2" t="s">
        <v>25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4.4" thickTop="1" thickBot="1" x14ac:dyDescent="0.3">
      <c r="B37" s="2" t="s">
        <v>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4.4" thickTop="1" thickBot="1" x14ac:dyDescent="0.3">
      <c r="B38" s="2" t="s">
        <v>25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4.4" thickTop="1" thickBot="1" x14ac:dyDescent="0.3">
      <c r="B39" s="2" t="s">
        <v>25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4.4" thickTop="1" thickBot="1" x14ac:dyDescent="0.3">
      <c r="B40" s="2" t="s">
        <v>25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4.4" thickTop="1" thickBot="1" x14ac:dyDescent="0.3">
      <c r="B41" s="2" t="s"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4.4" thickTop="1" thickBot="1" x14ac:dyDescent="0.3">
      <c r="B42" s="2" t="s">
        <v>25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4.4" thickTop="1" thickBot="1" x14ac:dyDescent="0.3">
      <c r="B43" s="2" t="s">
        <v>25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4.4" thickTop="1" thickBot="1" x14ac:dyDescent="0.3">
      <c r="B44" s="2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4.4" thickTop="1" thickBot="1" x14ac:dyDescent="0.3">
      <c r="B45" s="2" t="s">
        <v>25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4.4" thickTop="1" thickBot="1" x14ac:dyDescent="0.3">
      <c r="B46" s="2" t="s">
        <v>25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4.4" thickTop="1" thickBot="1" x14ac:dyDescent="0.3">
      <c r="B47" s="2" t="s">
        <v>25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4.4" thickTop="1" thickBot="1" x14ac:dyDescent="0.3">
      <c r="B48" s="2" t="s">
        <v>25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4.4" thickTop="1" thickBot="1" x14ac:dyDescent="0.3">
      <c r="B49" s="2" t="s">
        <v>25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4.4" thickTop="1" thickBot="1" x14ac:dyDescent="0.3">
      <c r="B50" s="2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4.4" thickTop="1" thickBot="1" x14ac:dyDescent="0.3">
      <c r="B51" s="2" t="s">
        <v>25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4.4" thickTop="1" thickBot="1" x14ac:dyDescent="0.3">
      <c r="B52" s="2" t="s">
        <v>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4.4" thickTop="1" thickBot="1" x14ac:dyDescent="0.3">
      <c r="B53" s="2" t="s">
        <v>25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4.4" thickTop="1" thickBot="1" x14ac:dyDescent="0.3">
      <c r="B54" s="2" t="s">
        <v>25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4.4" thickTop="1" thickBot="1" x14ac:dyDescent="0.3">
      <c r="B55" s="2" t="s">
        <v>25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4.4" thickTop="1" thickBot="1" x14ac:dyDescent="0.3">
      <c r="B56" s="2" t="s">
        <v>25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4.4" thickTop="1" thickBot="1" x14ac:dyDescent="0.3">
      <c r="B57" s="2" t="s">
        <v>25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4.4" thickTop="1" thickBot="1" x14ac:dyDescent="0.3">
      <c r="B58" s="2" t="s">
        <v>25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4.4" thickTop="1" thickBot="1" x14ac:dyDescent="0.3">
      <c r="B59" s="2" t="s">
        <v>25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4.4" thickTop="1" thickBot="1" x14ac:dyDescent="0.3">
      <c r="B60" s="2" t="s">
        <v>25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4.4" thickTop="1" thickBot="1" x14ac:dyDescent="0.3">
      <c r="B61" s="2" t="s">
        <v>25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3.8" thickTop="1" x14ac:dyDescent="0.25"/>
  </sheetData>
  <sheetProtection algorithmName="SHA-512" hashValue="iuel3EgiYLgx52a/HofLH/5Zk7gXRyo2h6gThAdMVRYp8EHx4VrNNOQ7jDeVV36e4F8CCJBeaB1MqCz9K437tA==" saltValue="9eo2pwOkZnFt7ezvuGbWcQ==" spinCount="100000" sheet="1" objects="1" scenarios="1"/>
  <mergeCells count="1">
    <mergeCell ref="I3:M3"/>
  </mergeCells>
  <pageMargins left="0.511811024" right="0.511811024" top="0.78740157499999996" bottom="0.78740157499999996" header="0.31496062000000002" footer="0.31496062000000002"/>
  <pageSetup paperSize="9" scale="60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2"/>
  <sheetViews>
    <sheetView showGridLines="0" zoomScale="115" zoomScaleNormal="115" zoomScaleSheetLayoutView="70" workbookViewId="0"/>
  </sheetViews>
  <sheetFormatPr defaultColWidth="9.109375" defaultRowHeight="13.2" x14ac:dyDescent="0.25"/>
  <cols>
    <col min="1" max="1" width="3.6640625" style="45" customWidth="1"/>
    <col min="2" max="2" width="24.5546875" style="45" customWidth="1"/>
    <col min="3" max="14" width="10.5546875" style="45" customWidth="1"/>
    <col min="15" max="16384" width="9.109375" style="45"/>
  </cols>
  <sheetData>
    <row r="1" spans="2:14" ht="30" customHeight="1" x14ac:dyDescent="0.25">
      <c r="G1" s="113"/>
    </row>
    <row r="2" spans="2:14" ht="21.9" customHeight="1" x14ac:dyDescent="0.25"/>
    <row r="3" spans="2:14" ht="21.9" customHeight="1" x14ac:dyDescent="0.25">
      <c r="B3" s="46">
        <f>PAINEL!E11</f>
        <v>0</v>
      </c>
      <c r="C3" s="46"/>
      <c r="D3" s="46"/>
      <c r="E3" s="46"/>
      <c r="F3" s="46"/>
      <c r="G3" s="46"/>
      <c r="H3" s="46"/>
      <c r="I3" s="129" t="s">
        <v>77</v>
      </c>
      <c r="J3" s="129"/>
      <c r="K3" s="129"/>
      <c r="L3" s="129"/>
      <c r="M3" s="129"/>
      <c r="N3" s="46">
        <f>PAINEL!E10</f>
        <v>0</v>
      </c>
    </row>
    <row r="4" spans="2:14" ht="21.9" customHeight="1" x14ac:dyDescent="0.25"/>
    <row r="5" spans="2:14" ht="21.9" customHeight="1" x14ac:dyDescent="0.25"/>
    <row r="6" spans="2:14" ht="21.9" customHeight="1" x14ac:dyDescent="0.25"/>
    <row r="7" spans="2:14" ht="19.8" x14ac:dyDescent="0.25">
      <c r="B7" s="47" t="s">
        <v>46</v>
      </c>
      <c r="C7" s="48" t="s">
        <v>9</v>
      </c>
      <c r="D7" s="48" t="s">
        <v>10</v>
      </c>
      <c r="E7" s="48" t="s">
        <v>11</v>
      </c>
      <c r="F7" s="48" t="s">
        <v>12</v>
      </c>
      <c r="G7" s="48" t="s">
        <v>13</v>
      </c>
      <c r="H7" s="48" t="s">
        <v>14</v>
      </c>
      <c r="I7" s="48" t="s">
        <v>15</v>
      </c>
      <c r="J7" s="48" t="s">
        <v>16</v>
      </c>
      <c r="K7" s="48" t="s">
        <v>17</v>
      </c>
      <c r="L7" s="48" t="s">
        <v>18</v>
      </c>
      <c r="M7" s="48" t="s">
        <v>19</v>
      </c>
      <c r="N7" s="48" t="s">
        <v>20</v>
      </c>
    </row>
    <row r="8" spans="2:14" ht="21.6" customHeight="1" x14ac:dyDescent="0.25">
      <c r="B8" s="49">
        <f>PAINEL!E13</f>
        <v>0</v>
      </c>
      <c r="C8" s="50">
        <f>CONTROLE!C13</f>
        <v>0</v>
      </c>
      <c r="D8" s="50">
        <f>CONTROLE!D13</f>
        <v>0</v>
      </c>
      <c r="E8" s="50">
        <f>CONTROLE!E13</f>
        <v>0</v>
      </c>
      <c r="F8" s="50">
        <f>CONTROLE!F13</f>
        <v>0</v>
      </c>
      <c r="G8" s="50">
        <f>CONTROLE!G13</f>
        <v>0</v>
      </c>
      <c r="H8" s="50">
        <f>CONTROLE!H13</f>
        <v>0</v>
      </c>
      <c r="I8" s="50">
        <f>CONTROLE!I13</f>
        <v>0</v>
      </c>
      <c r="J8" s="50">
        <f>CONTROLE!J13</f>
        <v>0</v>
      </c>
      <c r="K8" s="50">
        <f>CONTROLE!K13</f>
        <v>0</v>
      </c>
      <c r="L8" s="50">
        <f>CONTROLE!L13</f>
        <v>0</v>
      </c>
      <c r="M8" s="50">
        <f>CONTROLE!M13</f>
        <v>0</v>
      </c>
      <c r="N8" s="50">
        <f>CONTROLE!N13</f>
        <v>0</v>
      </c>
    </row>
    <row r="9" spans="2:14" ht="21.6" customHeight="1" x14ac:dyDescent="0.25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14" ht="21.6" customHeight="1" x14ac:dyDescent="0.25">
      <c r="B10" s="111" t="s">
        <v>91</v>
      </c>
      <c r="C10" s="112">
        <f>C8-B8</f>
        <v>0</v>
      </c>
      <c r="D10" s="112">
        <f t="shared" ref="D10:N10" si="0">D8-C8</f>
        <v>0</v>
      </c>
      <c r="E10" s="112">
        <f t="shared" si="0"/>
        <v>0</v>
      </c>
      <c r="F10" s="112">
        <f t="shared" si="0"/>
        <v>0</v>
      </c>
      <c r="G10" s="112">
        <f t="shared" si="0"/>
        <v>0</v>
      </c>
      <c r="H10" s="112">
        <f t="shared" si="0"/>
        <v>0</v>
      </c>
      <c r="I10" s="112">
        <f t="shared" si="0"/>
        <v>0</v>
      </c>
      <c r="J10" s="112">
        <f t="shared" si="0"/>
        <v>0</v>
      </c>
      <c r="K10" s="112">
        <f t="shared" si="0"/>
        <v>0</v>
      </c>
      <c r="L10" s="112">
        <f t="shared" si="0"/>
        <v>0</v>
      </c>
      <c r="M10" s="112">
        <f t="shared" si="0"/>
        <v>0</v>
      </c>
      <c r="N10" s="112">
        <f t="shared" si="0"/>
        <v>0</v>
      </c>
    </row>
    <row r="11" spans="2:14" ht="32.25" customHeight="1" thickBot="1" x14ac:dyDescent="0.3">
      <c r="B11" s="128" t="s">
        <v>47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2:14" ht="8.25" customHeight="1" thickTop="1" x14ac:dyDescent="0.25"/>
  </sheetData>
  <sheetProtection algorithmName="SHA-512" hashValue="EhuiGzrBh9ek5sUlMbmP1sWROHJaQzueq+q7GhKXiB33ogGRmjJwG3enCk0bsjfMw7xEkWFNpkpfuDUVQQ91Sg==" saltValue="e2J3P3wZ8lm2oJ7Bqo80ew==" spinCount="100000" sheet="1" objects="1" scenarios="1"/>
  <mergeCells count="2">
    <mergeCell ref="B11:N11"/>
    <mergeCell ref="I3:M3"/>
  </mergeCells>
  <phoneticPr fontId="0" type="noConversion"/>
  <pageMargins left="0.78740157499999996" right="0.78740157499999996" top="0.984251969" bottom="0.984251969" header="0.49212598499999999" footer="0.49212598499999999"/>
  <pageSetup paperSize="9" scale="8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PAINEL</vt:lpstr>
      <vt:lpstr>FLUXO DE CAIXA</vt:lpstr>
      <vt:lpstr>CONTROLE</vt:lpstr>
      <vt:lpstr>DISPONÍVEL</vt:lpstr>
      <vt:lpstr>INVESTIMENTOS</vt:lpstr>
      <vt:lpstr>PATRIMÔNIO</vt:lpstr>
      <vt:lpstr>CONTAS A PAGAR</vt:lpstr>
      <vt:lpstr>CONTAS A RECEBER</vt:lpstr>
      <vt:lpstr>RESULTADO</vt:lpstr>
      <vt:lpstr>RELATÓRIO</vt:lpstr>
      <vt:lpstr>'CONTAS A PAGAR'!Area_de_impressao</vt:lpstr>
      <vt:lpstr>'CONTAS A RECEBER'!Area_de_impressao</vt:lpstr>
      <vt:lpstr>CONTROLE!Area_de_impressao</vt:lpstr>
      <vt:lpstr>DISPONÍVEL!Area_de_impressao</vt:lpstr>
      <vt:lpstr>'FLUXO DE CAIXA'!Area_de_impressao</vt:lpstr>
      <vt:lpstr>INVESTIMENTOS!Area_de_impressao</vt:lpstr>
      <vt:lpstr>PATRIMÔNIO!Area_de_impressao</vt:lpstr>
      <vt:lpstr>RELATÓRIO!Area_de_impressao</vt:lpstr>
      <vt:lpstr>RESULTADO!Area_de_impressao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Wesley</cp:lastModifiedBy>
  <cp:revision/>
  <cp:lastPrinted>2017-10-18T18:56:46Z</cp:lastPrinted>
  <dcterms:created xsi:type="dcterms:W3CDTF">1997-01-10T22:22:50Z</dcterms:created>
  <dcterms:modified xsi:type="dcterms:W3CDTF">2017-10-22T03:16:34Z</dcterms:modified>
  <cp:category/>
  <cp:contentStatus/>
</cp:coreProperties>
</file>